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home\Aviator\6781G\Electrical Rebuild\"/>
    </mc:Choice>
  </mc:AlternateContent>
  <xr:revisionPtr revIDLastSave="0" documentId="13_ncr:1_{2556B668-A260-44CB-B027-0031CF69D10D}" xr6:coauthVersionLast="43" xr6:coauthVersionMax="43" xr10:uidLastSave="{00000000-0000-0000-0000-000000000000}"/>
  <bookViews>
    <workbookView xWindow="-120" yWindow="-120" windowWidth="38640" windowHeight="23790" xr2:uid="{00000000-000D-0000-FFFF-FFFF00000000}"/>
  </bookViews>
  <sheets>
    <sheet name="Cha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" l="1"/>
  <c r="D32" i="1"/>
  <c r="N32" i="1" s="1"/>
  <c r="O32" i="1" s="1"/>
  <c r="P32" i="1" s="1"/>
  <c r="E32" i="1"/>
  <c r="I32" i="1"/>
  <c r="J32" i="1"/>
  <c r="K32" i="1"/>
  <c r="L32" i="1"/>
  <c r="C53" i="1"/>
  <c r="N53" i="1" s="1"/>
  <c r="O53" i="1" s="1"/>
  <c r="P53" i="1" s="1"/>
  <c r="D53" i="1"/>
  <c r="E53" i="1"/>
  <c r="I53" i="1"/>
  <c r="J53" i="1"/>
  <c r="K53" i="1"/>
  <c r="L53" i="1"/>
  <c r="S2" i="1" l="1"/>
  <c r="T2" i="1"/>
  <c r="U2" i="1"/>
  <c r="V2" i="1"/>
  <c r="W2" i="1"/>
  <c r="X2" i="1"/>
  <c r="Y2" i="1"/>
  <c r="Z2" i="1"/>
  <c r="AA2" i="1"/>
  <c r="AB2" i="1"/>
  <c r="AC2" i="1"/>
  <c r="AD2" i="1"/>
  <c r="AE2" i="1"/>
  <c r="R2" i="1"/>
  <c r="N56" i="1"/>
  <c r="O56" i="1"/>
  <c r="P56" i="1" s="1"/>
  <c r="N57" i="1"/>
  <c r="O57" i="1" s="1"/>
  <c r="P57" i="1" s="1"/>
  <c r="N58" i="1"/>
  <c r="O58" i="1" s="1"/>
  <c r="P58" i="1" s="1"/>
  <c r="N59" i="1"/>
  <c r="O59" i="1"/>
  <c r="P59" i="1"/>
  <c r="N39" i="1"/>
  <c r="O39" i="1"/>
  <c r="P39" i="1" s="1"/>
  <c r="N40" i="1"/>
  <c r="O40" i="1"/>
  <c r="P40" i="1" s="1"/>
  <c r="N41" i="1"/>
  <c r="O41" i="1"/>
  <c r="P41" i="1"/>
  <c r="N42" i="1"/>
  <c r="O42" i="1" s="1"/>
  <c r="P42" i="1" s="1"/>
  <c r="N43" i="1"/>
  <c r="O43" i="1" s="1"/>
  <c r="P43" i="1" s="1"/>
  <c r="N46" i="1"/>
  <c r="O46" i="1"/>
  <c r="P46" i="1"/>
  <c r="N47" i="1"/>
  <c r="O47" i="1"/>
  <c r="P47" i="1" s="1"/>
  <c r="N48" i="1"/>
  <c r="O48" i="1"/>
  <c r="P48" i="1" s="1"/>
  <c r="N51" i="1"/>
  <c r="O51" i="1" s="1"/>
  <c r="P51" i="1" s="1"/>
  <c r="N52" i="1"/>
  <c r="O52" i="1"/>
  <c r="P52" i="1"/>
  <c r="C47" i="1"/>
  <c r="D47" i="1"/>
  <c r="E47" i="1"/>
  <c r="I47" i="1"/>
  <c r="J47" i="1"/>
  <c r="K47" i="1"/>
  <c r="L47" i="1"/>
  <c r="C51" i="1"/>
  <c r="D51" i="1"/>
  <c r="E51" i="1"/>
  <c r="I51" i="1"/>
  <c r="J51" i="1"/>
  <c r="K51" i="1"/>
  <c r="L51" i="1"/>
  <c r="C52" i="1"/>
  <c r="D52" i="1"/>
  <c r="E52" i="1"/>
  <c r="I52" i="1"/>
  <c r="J52" i="1"/>
  <c r="K52" i="1"/>
  <c r="L52" i="1"/>
  <c r="C56" i="1"/>
  <c r="D56" i="1"/>
  <c r="E56" i="1"/>
  <c r="I56" i="1"/>
  <c r="J56" i="1"/>
  <c r="K56" i="1"/>
  <c r="L56" i="1"/>
  <c r="C57" i="1"/>
  <c r="D57" i="1"/>
  <c r="E57" i="1"/>
  <c r="I57" i="1"/>
  <c r="J57" i="1"/>
  <c r="K57" i="1"/>
  <c r="L57" i="1"/>
  <c r="C58" i="1"/>
  <c r="D58" i="1"/>
  <c r="E58" i="1"/>
  <c r="I58" i="1"/>
  <c r="J58" i="1"/>
  <c r="K58" i="1"/>
  <c r="L58" i="1"/>
  <c r="C59" i="1"/>
  <c r="D59" i="1"/>
  <c r="E59" i="1"/>
  <c r="I59" i="1"/>
  <c r="J59" i="1"/>
  <c r="K59" i="1"/>
  <c r="L59" i="1"/>
  <c r="C14" i="1"/>
  <c r="C39" i="1"/>
  <c r="D39" i="1"/>
  <c r="E39" i="1"/>
  <c r="I39" i="1"/>
  <c r="J39" i="1"/>
  <c r="K39" i="1"/>
  <c r="L39" i="1"/>
  <c r="C40" i="1"/>
  <c r="D40" i="1"/>
  <c r="E40" i="1"/>
  <c r="I40" i="1"/>
  <c r="J40" i="1"/>
  <c r="K40" i="1"/>
  <c r="L40" i="1"/>
  <c r="C41" i="1"/>
  <c r="D41" i="1"/>
  <c r="E41" i="1"/>
  <c r="I41" i="1"/>
  <c r="J41" i="1"/>
  <c r="K41" i="1"/>
  <c r="L41" i="1"/>
  <c r="C42" i="1"/>
  <c r="D42" i="1"/>
  <c r="E42" i="1"/>
  <c r="I42" i="1"/>
  <c r="J42" i="1"/>
  <c r="K42" i="1"/>
  <c r="L42" i="1"/>
  <c r="C43" i="1"/>
  <c r="D43" i="1"/>
  <c r="E43" i="1"/>
  <c r="I43" i="1"/>
  <c r="J43" i="1"/>
  <c r="K43" i="1"/>
  <c r="L43" i="1"/>
  <c r="C46" i="1"/>
  <c r="D46" i="1"/>
  <c r="E46" i="1"/>
  <c r="I46" i="1"/>
  <c r="J46" i="1"/>
  <c r="K46" i="1"/>
  <c r="L46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4" i="1"/>
  <c r="AG55" i="1"/>
  <c r="AG56" i="1"/>
  <c r="AG57" i="1"/>
  <c r="AG58" i="1"/>
  <c r="AG59" i="1"/>
  <c r="AG5" i="1"/>
  <c r="C21" i="1"/>
  <c r="D21" i="1"/>
  <c r="E21" i="1"/>
  <c r="I21" i="1"/>
  <c r="J21" i="1"/>
  <c r="K21" i="1"/>
  <c r="L21" i="1"/>
  <c r="C22" i="1"/>
  <c r="D22" i="1"/>
  <c r="E22" i="1"/>
  <c r="I22" i="1"/>
  <c r="J22" i="1"/>
  <c r="K22" i="1"/>
  <c r="L22" i="1"/>
  <c r="C23" i="1"/>
  <c r="D23" i="1"/>
  <c r="E23" i="1"/>
  <c r="I23" i="1"/>
  <c r="J23" i="1"/>
  <c r="K23" i="1"/>
  <c r="L23" i="1"/>
  <c r="C24" i="1"/>
  <c r="D24" i="1"/>
  <c r="E24" i="1"/>
  <c r="I24" i="1"/>
  <c r="J24" i="1"/>
  <c r="K24" i="1"/>
  <c r="L24" i="1"/>
  <c r="C12" i="1"/>
  <c r="D12" i="1"/>
  <c r="E12" i="1"/>
  <c r="I12" i="1"/>
  <c r="J12" i="1"/>
  <c r="K12" i="1"/>
  <c r="L12" i="1"/>
  <c r="D14" i="1"/>
  <c r="E14" i="1"/>
  <c r="I14" i="1"/>
  <c r="J14" i="1"/>
  <c r="K14" i="1"/>
  <c r="L14" i="1"/>
  <c r="C13" i="1"/>
  <c r="D13" i="1"/>
  <c r="E13" i="1"/>
  <c r="I13" i="1"/>
  <c r="J13" i="1"/>
  <c r="K13" i="1"/>
  <c r="L13" i="1"/>
  <c r="C31" i="1"/>
  <c r="D31" i="1"/>
  <c r="E31" i="1"/>
  <c r="I31" i="1"/>
  <c r="J31" i="1"/>
  <c r="K31" i="1"/>
  <c r="L31" i="1"/>
  <c r="C33" i="1"/>
  <c r="D33" i="1"/>
  <c r="E33" i="1"/>
  <c r="I33" i="1"/>
  <c r="J33" i="1"/>
  <c r="K33" i="1"/>
  <c r="L33" i="1"/>
  <c r="C34" i="1"/>
  <c r="D34" i="1"/>
  <c r="E34" i="1"/>
  <c r="I34" i="1"/>
  <c r="J34" i="1"/>
  <c r="K34" i="1"/>
  <c r="L34" i="1"/>
  <c r="C35" i="1"/>
  <c r="D35" i="1"/>
  <c r="E35" i="1"/>
  <c r="I35" i="1"/>
  <c r="J35" i="1"/>
  <c r="K35" i="1"/>
  <c r="L35" i="1"/>
  <c r="C36" i="1"/>
  <c r="D36" i="1"/>
  <c r="E36" i="1"/>
  <c r="I36" i="1"/>
  <c r="J36" i="1"/>
  <c r="K36" i="1"/>
  <c r="L36" i="1"/>
  <c r="C48" i="1"/>
  <c r="D48" i="1"/>
  <c r="E48" i="1"/>
  <c r="I48" i="1"/>
  <c r="J48" i="1"/>
  <c r="K48" i="1"/>
  <c r="L48" i="1"/>
  <c r="C27" i="1"/>
  <c r="D27" i="1"/>
  <c r="E27" i="1"/>
  <c r="I27" i="1"/>
  <c r="J27" i="1"/>
  <c r="K27" i="1"/>
  <c r="L27" i="1"/>
  <c r="C28" i="1"/>
  <c r="D28" i="1"/>
  <c r="E28" i="1"/>
  <c r="I28" i="1"/>
  <c r="J28" i="1"/>
  <c r="K28" i="1"/>
  <c r="L28" i="1"/>
  <c r="C17" i="1"/>
  <c r="D17" i="1"/>
  <c r="E17" i="1"/>
  <c r="I17" i="1"/>
  <c r="J17" i="1"/>
  <c r="K17" i="1"/>
  <c r="L17" i="1"/>
  <c r="C18" i="1"/>
  <c r="D18" i="1"/>
  <c r="E18" i="1"/>
  <c r="I18" i="1"/>
  <c r="J18" i="1"/>
  <c r="K18" i="1"/>
  <c r="L18" i="1"/>
  <c r="C19" i="1"/>
  <c r="D19" i="1"/>
  <c r="E19" i="1"/>
  <c r="I19" i="1"/>
  <c r="J19" i="1"/>
  <c r="K19" i="1"/>
  <c r="L19" i="1"/>
  <c r="C20" i="1"/>
  <c r="D20" i="1"/>
  <c r="E20" i="1"/>
  <c r="I20" i="1"/>
  <c r="J20" i="1"/>
  <c r="K20" i="1"/>
  <c r="L20" i="1"/>
  <c r="C8" i="1"/>
  <c r="D8" i="1"/>
  <c r="E8" i="1"/>
  <c r="I8" i="1"/>
  <c r="J8" i="1"/>
  <c r="K8" i="1"/>
  <c r="C9" i="1"/>
  <c r="D9" i="1"/>
  <c r="E9" i="1"/>
  <c r="I9" i="1"/>
  <c r="J9" i="1"/>
  <c r="K9" i="1"/>
  <c r="L8" i="1"/>
  <c r="L9" i="1"/>
  <c r="C7" i="1"/>
  <c r="D7" i="1"/>
  <c r="E7" i="1"/>
  <c r="I7" i="1"/>
  <c r="J7" i="1"/>
  <c r="K7" i="1"/>
  <c r="L7" i="1"/>
  <c r="C6" i="1"/>
  <c r="D6" i="1"/>
  <c r="E6" i="1"/>
  <c r="I6" i="1"/>
  <c r="J6" i="1"/>
  <c r="K6" i="1"/>
  <c r="L6" i="1"/>
  <c r="N6" i="1" l="1"/>
  <c r="O6" i="1" s="1"/>
  <c r="P6" i="1" s="1"/>
  <c r="N21" i="1"/>
  <c r="O21" i="1" s="1"/>
  <c r="P21" i="1" s="1"/>
  <c r="N22" i="1"/>
  <c r="O22" i="1" s="1"/>
  <c r="P22" i="1" s="1"/>
  <c r="N24" i="1"/>
  <c r="O24" i="1" s="1"/>
  <c r="P24" i="1" s="1"/>
  <c r="N23" i="1"/>
  <c r="O23" i="1" s="1"/>
  <c r="P23" i="1" s="1"/>
  <c r="N14" i="1"/>
  <c r="O14" i="1" s="1"/>
  <c r="P14" i="1" s="1"/>
  <c r="N13" i="1"/>
  <c r="O13" i="1" s="1"/>
  <c r="P13" i="1" s="1"/>
  <c r="H1" i="1"/>
  <c r="N12" i="1"/>
  <c r="O12" i="1" s="1"/>
  <c r="P12" i="1" s="1"/>
  <c r="N36" i="1"/>
  <c r="O36" i="1" s="1"/>
  <c r="P36" i="1" s="1"/>
  <c r="N8" i="1"/>
  <c r="O8" i="1" s="1"/>
  <c r="P8" i="1" s="1"/>
  <c r="N7" i="1"/>
  <c r="O7" i="1" s="1"/>
  <c r="P7" i="1" s="1"/>
  <c r="N33" i="1"/>
  <c r="O33" i="1" s="1"/>
  <c r="P33" i="1" s="1"/>
  <c r="N28" i="1"/>
  <c r="O28" i="1" s="1"/>
  <c r="P28" i="1" s="1"/>
  <c r="N9" i="1"/>
  <c r="O9" i="1" s="1"/>
  <c r="P9" i="1" s="1"/>
  <c r="N27" i="1"/>
  <c r="O27" i="1" s="1"/>
  <c r="P27" i="1" s="1"/>
  <c r="N17" i="1"/>
  <c r="O17" i="1" s="1"/>
  <c r="P17" i="1" s="1"/>
  <c r="N18" i="1"/>
  <c r="O18" i="1" s="1"/>
  <c r="P18" i="1" s="1"/>
  <c r="N19" i="1"/>
  <c r="O19" i="1" s="1"/>
  <c r="P19" i="1" s="1"/>
  <c r="N20" i="1"/>
  <c r="O20" i="1" s="1"/>
  <c r="P20" i="1" s="1"/>
  <c r="N35" i="1"/>
  <c r="O35" i="1" s="1"/>
  <c r="P35" i="1" s="1"/>
  <c r="N34" i="1"/>
  <c r="O34" i="1" s="1"/>
  <c r="P34" i="1" s="1"/>
  <c r="N31" i="1"/>
  <c r="O31" i="1" s="1"/>
  <c r="P31" i="1" s="1"/>
</calcChain>
</file>

<file path=xl/sharedStrings.xml><?xml version="1.0" encoding="utf-8"?>
<sst xmlns="http://schemas.openxmlformats.org/spreadsheetml/2006/main" count="84" uniqueCount="83">
  <si>
    <t>Curcuit Name</t>
  </si>
  <si>
    <t>Wire Gauge:</t>
  </si>
  <si>
    <t>Resistance (per 1K ft)</t>
  </si>
  <si>
    <t>length in feet</t>
  </si>
  <si>
    <t>Wingtip Lights / SkyBeacon / SkySensor</t>
  </si>
  <si>
    <t>Buss Voltage (nominal):</t>
  </si>
  <si>
    <t>Load Current 
(worst case)</t>
  </si>
  <si>
    <t>Wire
Resistance</t>
  </si>
  <si>
    <t>Drop
 volts</t>
  </si>
  <si>
    <t>Drop
percent</t>
  </si>
  <si>
    <t>Label</t>
  </si>
  <si>
    <t>Battery / Ground</t>
  </si>
  <si>
    <t>Battery / To Master Solenoid</t>
  </si>
  <si>
    <t>Master Sol / To Starter Solenoid</t>
  </si>
  <si>
    <t>Starter Solenoid / To Starter</t>
  </si>
  <si>
    <t>Alternator (B) / To Shunt</t>
  </si>
  <si>
    <t>Shunt / To ANL (40A) Alt Current Limiter</t>
  </si>
  <si>
    <t>Shunt / To ANL (35A) Buss Current Limiter</t>
  </si>
  <si>
    <t>Buss Feed</t>
  </si>
  <si>
    <t>BUSS</t>
  </si>
  <si>
    <t>AMMA</t>
  </si>
  <si>
    <t>AMMB</t>
  </si>
  <si>
    <t>Ammeter Shunt / To Ammeter (term. A)</t>
  </si>
  <si>
    <t>Ammeter Shunt / To Ammeter (term. B)</t>
  </si>
  <si>
    <t>FLDS</t>
  </si>
  <si>
    <t>Field Supply / Buss via Master to LR3C</t>
  </si>
  <si>
    <t>Include in Total Load?</t>
  </si>
  <si>
    <t>FLDA</t>
  </si>
  <si>
    <t>LOWV</t>
  </si>
  <si>
    <t>Low Voltage Warning Circuit</t>
  </si>
  <si>
    <t>LR3C-S</t>
  </si>
  <si>
    <t>LR3C Sense</t>
  </si>
  <si>
    <t>LR3C Grounds</t>
  </si>
  <si>
    <t>Battrery &amp; Starter</t>
  </si>
  <si>
    <t>Ammeter</t>
  </si>
  <si>
    <t>Voltage Regulator</t>
  </si>
  <si>
    <t>Starter Engaged Warning Bulb Circuit</t>
  </si>
  <si>
    <t>Power Distribution and Charging</t>
  </si>
  <si>
    <t>Engine Electrical</t>
  </si>
  <si>
    <t>Electic Fuel Pump</t>
  </si>
  <si>
    <t>FPMP</t>
  </si>
  <si>
    <t>SMK</t>
  </si>
  <si>
    <t>Smoke System Pump and Solenoid</t>
  </si>
  <si>
    <t>Master and Starter Contactors Control</t>
  </si>
  <si>
    <t>STAW</t>
  </si>
  <si>
    <t>STA</t>
  </si>
  <si>
    <t>Start Switch / Starter Solenoid</t>
  </si>
  <si>
    <t>Master Switch / Master Solenoid</t>
  </si>
  <si>
    <t>Load for Total Load</t>
  </si>
  <si>
    <t>Fuel Gauge</t>
  </si>
  <si>
    <t>FGA(P,S)</t>
  </si>
  <si>
    <t>VAMM</t>
  </si>
  <si>
    <t>UMA Volt/Ammeter</t>
  </si>
  <si>
    <t>TACH</t>
  </si>
  <si>
    <t>UMA Tach</t>
  </si>
  <si>
    <t>UMA Engine 3-in-1 (Oil P, Fuel P, Oil T)</t>
  </si>
  <si>
    <t>ENIN</t>
  </si>
  <si>
    <t>ENMN</t>
  </si>
  <si>
    <t xml:space="preserve">GEM G-2 Engine Monitor </t>
  </si>
  <si>
    <t>Other Instruments</t>
  </si>
  <si>
    <t>Egnine and Electrical Instruments</t>
  </si>
  <si>
    <t>Compass Light</t>
  </si>
  <si>
    <t>COMP</t>
  </si>
  <si>
    <t>Front Panel Hobbs</t>
  </si>
  <si>
    <t>Turn and Bank</t>
  </si>
  <si>
    <t>TBNK</t>
  </si>
  <si>
    <t>Lights</t>
  </si>
  <si>
    <t>NAVS</t>
  </si>
  <si>
    <t>NAVT</t>
  </si>
  <si>
    <t>Tail Nav/Strobe (same switch as above)</t>
  </si>
  <si>
    <t>iCom Radio</t>
  </si>
  <si>
    <t>Intercom</t>
  </si>
  <si>
    <r>
      <t xml:space="preserve">Radio Stack </t>
    </r>
    <r>
      <rPr>
        <i/>
        <sz val="11"/>
        <color theme="1"/>
        <rFont val="Calibri"/>
        <family val="2"/>
        <scheme val="minor"/>
      </rPr>
      <t>(all circuits existing, added for load ##s)</t>
    </r>
  </si>
  <si>
    <t>KT76 Transponder</t>
  </si>
  <si>
    <t>USB Charger</t>
  </si>
  <si>
    <t>Total Load worst case:</t>
  </si>
  <si>
    <t>Buy this much wire:</t>
  </si>
  <si>
    <t>Panel Lighting</t>
  </si>
  <si>
    <t>MAST</t>
  </si>
  <si>
    <t>HBS[V,T,P]</t>
  </si>
  <si>
    <t>PANL, PLED, CMPL</t>
  </si>
  <si>
    <t>Field Supply / LR3C to Alternator (20 AWG)</t>
  </si>
  <si>
    <t>Field Supply / LR3C to Alternator (18 AWG)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</si>
</sst>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0" fillId="0" borderId="0" xfId="0" applyNumberFormat="1"/>
    <xf numFmtId="0" fontId="4" fillId="0" borderId="0" xfId="0" applyFont="1"/>
    <xf numFmtId="0" fontId="0" fillId="0" borderId="0" xfId="0" applyFont="1"/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center" vertical="center"/>
    </xf>
    <xf numFmtId="1" fontId="0" fillId="0" borderId="0" xfId="0" applyNumberFormat="1"/>
    <xf numFmtId="0" fontId="7" fillId="0" borderId="0" xfId="0" applyFont="1"/>
    <xf numFmtId="0" fontId="4" fillId="4" borderId="0" xfId="0" applyFont="1" applyFill="1" applyAlignment="1">
      <alignment horizontal="center"/>
    </xf>
    <xf numFmtId="164" fontId="6" fillId="5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5" borderId="0" xfId="0" applyFont="1" applyFill="1"/>
    <xf numFmtId="164" fontId="6" fillId="0" borderId="0" xfId="0" applyNumberFormat="1" applyFont="1"/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0" borderId="0" xfId="0" applyFont="1" applyAlignment="1">
      <alignment horizontal="left"/>
    </xf>
    <xf numFmtId="0" fontId="1" fillId="4" borderId="0" xfId="0" applyFont="1" applyFill="1" applyAlignment="1">
      <alignment horizontal="left"/>
    </xf>
    <xf numFmtId="0" fontId="0" fillId="0" borderId="0" xfId="0" applyAlignment="1">
      <alignment horizontal="right" indent="1"/>
    </xf>
    <xf numFmtId="0" fontId="3" fillId="0" borderId="0" xfId="0" applyFont="1" applyAlignment="1">
      <alignment horizontal="left" vertical="center"/>
    </xf>
    <xf numFmtId="10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6" fillId="6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">
    <dxf>
      <font>
        <color theme="9" tint="-0.24994659260841701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1"/>
  <sheetViews>
    <sheetView tabSelected="1" topLeftCell="A4" workbookViewId="0">
      <selection activeCell="W33" sqref="W33"/>
    </sheetView>
  </sheetViews>
  <sheetFormatPr defaultRowHeight="15" x14ac:dyDescent="0.25"/>
  <cols>
    <col min="1" max="1" width="10.5703125" customWidth="1"/>
    <col min="2" max="2" width="47.7109375" customWidth="1"/>
    <col min="13" max="13" width="14.140625" customWidth="1"/>
    <col min="14" max="14" width="12" customWidth="1"/>
    <col min="15" max="15" width="9" bestFit="1" customWidth="1"/>
    <col min="16" max="17" width="9.140625" style="4"/>
  </cols>
  <sheetData>
    <row r="1" spans="1:33" ht="15.75" x14ac:dyDescent="0.25">
      <c r="A1" s="19" t="s">
        <v>5</v>
      </c>
      <c r="B1" s="19"/>
      <c r="C1" s="7">
        <v>13</v>
      </c>
      <c r="D1" s="20" t="s">
        <v>75</v>
      </c>
      <c r="E1" s="20"/>
      <c r="F1" s="20"/>
      <c r="G1" s="20"/>
      <c r="H1" s="11">
        <f>SUM(AG:AG)</f>
        <v>22.78</v>
      </c>
    </row>
    <row r="2" spans="1:33" x14ac:dyDescent="0.25">
      <c r="A2" s="19" t="s">
        <v>2</v>
      </c>
      <c r="B2" s="19"/>
      <c r="C2" s="1">
        <v>16.100000000000001</v>
      </c>
      <c r="D2" s="1">
        <v>10.199999999999999</v>
      </c>
      <c r="E2" s="1">
        <v>6.39</v>
      </c>
      <c r="F2" s="1">
        <v>4.01</v>
      </c>
      <c r="G2" s="1">
        <v>2.5299999999999998</v>
      </c>
      <c r="H2" s="1">
        <v>1.59</v>
      </c>
      <c r="I2" s="1">
        <v>0.999</v>
      </c>
      <c r="J2" s="1">
        <v>0.628</v>
      </c>
      <c r="K2" s="1">
        <v>0.39500000000000002</v>
      </c>
      <c r="L2" s="1">
        <v>0.249</v>
      </c>
      <c r="O2" s="21" t="s">
        <v>76</v>
      </c>
      <c r="P2" s="21"/>
      <c r="Q2" s="21"/>
      <c r="R2" s="15">
        <f>SUM(R5:R59)</f>
        <v>40</v>
      </c>
      <c r="S2" s="15">
        <f t="shared" ref="S2:AE2" si="0">SUM(S5:S59)</f>
        <v>9</v>
      </c>
      <c r="T2" s="15">
        <f t="shared" si="0"/>
        <v>37</v>
      </c>
      <c r="U2" s="15">
        <f t="shared" si="0"/>
        <v>20.5</v>
      </c>
      <c r="V2" s="15">
        <f t="shared" si="0"/>
        <v>0</v>
      </c>
      <c r="W2" s="15">
        <f t="shared" si="0"/>
        <v>115.5</v>
      </c>
      <c r="X2" s="15">
        <f t="shared" si="0"/>
        <v>4.5</v>
      </c>
      <c r="Y2" s="15">
        <f t="shared" si="0"/>
        <v>1</v>
      </c>
      <c r="Z2" s="15">
        <f t="shared" si="0"/>
        <v>6</v>
      </c>
      <c r="AA2" s="15">
        <f t="shared" si="0"/>
        <v>4</v>
      </c>
      <c r="AB2" s="15">
        <f t="shared" si="0"/>
        <v>8</v>
      </c>
      <c r="AC2" s="15">
        <f t="shared" si="0"/>
        <v>0</v>
      </c>
      <c r="AD2" s="15">
        <f t="shared" si="0"/>
        <v>8</v>
      </c>
      <c r="AE2" s="15">
        <f t="shared" si="0"/>
        <v>1</v>
      </c>
      <c r="AG2" t="s">
        <v>48</v>
      </c>
    </row>
    <row r="3" spans="1:33" ht="31.5" customHeight="1" x14ac:dyDescent="0.25">
      <c r="A3" s="22" t="s">
        <v>1</v>
      </c>
      <c r="B3" s="22"/>
      <c r="C3" s="2">
        <v>22</v>
      </c>
      <c r="D3" s="2">
        <v>20</v>
      </c>
      <c r="E3" s="2">
        <v>18</v>
      </c>
      <c r="F3" s="2">
        <v>16</v>
      </c>
      <c r="G3" s="2">
        <v>14</v>
      </c>
      <c r="H3" s="2">
        <v>12</v>
      </c>
      <c r="I3" s="2">
        <v>10</v>
      </c>
      <c r="J3" s="2">
        <v>8</v>
      </c>
      <c r="K3" s="2">
        <v>6</v>
      </c>
      <c r="L3" s="2">
        <v>4</v>
      </c>
      <c r="M3" s="25" t="s">
        <v>6</v>
      </c>
      <c r="N3" s="25" t="s">
        <v>7</v>
      </c>
      <c r="O3" s="25" t="s">
        <v>8</v>
      </c>
      <c r="P3" s="23" t="s">
        <v>9</v>
      </c>
      <c r="Q3" s="23" t="s">
        <v>26</v>
      </c>
      <c r="R3" s="17">
        <v>22</v>
      </c>
      <c r="S3" s="18">
        <v>22</v>
      </c>
      <c r="T3" s="16">
        <v>22</v>
      </c>
      <c r="U3" s="17">
        <v>20</v>
      </c>
      <c r="V3" s="18">
        <v>20</v>
      </c>
      <c r="W3" s="16">
        <v>20</v>
      </c>
      <c r="X3" s="17">
        <v>18</v>
      </c>
      <c r="Y3" s="18">
        <v>18</v>
      </c>
      <c r="Z3" s="16">
        <v>18</v>
      </c>
      <c r="AA3" s="16">
        <v>10</v>
      </c>
      <c r="AB3" s="16">
        <v>8</v>
      </c>
      <c r="AC3" s="16">
        <v>6</v>
      </c>
      <c r="AD3" s="17">
        <v>4</v>
      </c>
      <c r="AE3" s="18">
        <v>4</v>
      </c>
    </row>
    <row r="4" spans="1:33" ht="21" customHeight="1" x14ac:dyDescent="0.25">
      <c r="A4" s="5" t="s">
        <v>10</v>
      </c>
      <c r="B4" s="5" t="s">
        <v>0</v>
      </c>
      <c r="C4" s="24" t="s">
        <v>3</v>
      </c>
      <c r="D4" s="24"/>
      <c r="E4" s="24"/>
      <c r="F4" s="24"/>
      <c r="G4" s="24"/>
      <c r="H4" s="24"/>
      <c r="I4" s="24"/>
      <c r="J4" s="24"/>
      <c r="K4" s="24"/>
      <c r="L4" s="24"/>
      <c r="M4" s="25"/>
      <c r="N4" s="25"/>
      <c r="O4" s="25"/>
      <c r="P4" s="23"/>
      <c r="Q4" s="23"/>
      <c r="R4" s="17"/>
      <c r="S4" s="18"/>
      <c r="T4" s="16"/>
      <c r="U4" s="17"/>
      <c r="V4" s="18"/>
      <c r="W4" s="16"/>
      <c r="X4" s="17"/>
      <c r="Y4" s="18"/>
      <c r="Z4" s="16"/>
      <c r="AA4" s="16"/>
      <c r="AB4" s="16"/>
      <c r="AC4" s="16"/>
      <c r="AD4" s="17"/>
      <c r="AE4" s="18"/>
    </row>
    <row r="5" spans="1:33" x14ac:dyDescent="0.25">
      <c r="B5" s="10" t="s">
        <v>33</v>
      </c>
      <c r="Q5" s="9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>
        <v>1</v>
      </c>
      <c r="AG5">
        <f>Q5*M5</f>
        <v>0</v>
      </c>
    </row>
    <row r="6" spans="1:33" x14ac:dyDescent="0.25">
      <c r="B6" s="6" t="s">
        <v>11</v>
      </c>
      <c r="C6" s="3">
        <f>R5+S5+T5</f>
        <v>0</v>
      </c>
      <c r="D6" s="3">
        <f>U5+V5+W5</f>
        <v>0</v>
      </c>
      <c r="E6" s="3">
        <f>X5+Y5+Z5</f>
        <v>0</v>
      </c>
      <c r="F6" s="3"/>
      <c r="G6" s="3"/>
      <c r="H6" s="3"/>
      <c r="I6" s="3">
        <f>AA5</f>
        <v>0</v>
      </c>
      <c r="J6" s="3">
        <f>AB5</f>
        <v>0</v>
      </c>
      <c r="K6" s="3">
        <f>AC5</f>
        <v>0</v>
      </c>
      <c r="L6" s="3">
        <f>AD5+AE5</f>
        <v>1</v>
      </c>
      <c r="N6">
        <f>(C7*$C$2+D7*$D$2+E7*$E$2+F7*$F$2+G7*$G$2+H7*$H$2+I7*$I$2+J7*$J$2+K7*$K$2+L7*$L$2)/1000</f>
        <v>2.4899999999999998E-4</v>
      </c>
      <c r="O6">
        <f>M6*N6</f>
        <v>0</v>
      </c>
      <c r="P6" s="4">
        <f t="shared" ref="P6:P28" si="1">O6/$C$1</f>
        <v>0</v>
      </c>
      <c r="Q6" s="9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G6">
        <f t="shared" ref="AG6:AG59" si="2">Q6*M6</f>
        <v>0</v>
      </c>
    </row>
    <row r="7" spans="1:33" x14ac:dyDescent="0.25">
      <c r="B7" s="6" t="s">
        <v>12</v>
      </c>
      <c r="C7" s="3">
        <f>R7+S7+T7</f>
        <v>0</v>
      </c>
      <c r="D7" s="3">
        <f>U7+V7+W7</f>
        <v>0</v>
      </c>
      <c r="E7" s="3">
        <f>X7+Y7+Z7</f>
        <v>0</v>
      </c>
      <c r="F7" s="3"/>
      <c r="G7" s="3"/>
      <c r="H7" s="3"/>
      <c r="I7" s="3">
        <f t="shared" ref="I7:K9" si="3">AA7</f>
        <v>0</v>
      </c>
      <c r="J7" s="3">
        <f t="shared" si="3"/>
        <v>0</v>
      </c>
      <c r="K7" s="3">
        <f t="shared" si="3"/>
        <v>0</v>
      </c>
      <c r="L7" s="3">
        <f>AD7+AE7</f>
        <v>1</v>
      </c>
      <c r="N7">
        <f>(C7*$C$2+D7*$D$2+E7*$E$2+F7*$F$2+G7*$G$2+H7*$H$2+I7*$I$2+J7*$J$2+K7*$K$2+L7*$L$2)/1000</f>
        <v>2.4899999999999998E-4</v>
      </c>
      <c r="O7">
        <f>M7*N7</f>
        <v>0</v>
      </c>
      <c r="P7" s="4">
        <f t="shared" si="1"/>
        <v>0</v>
      </c>
      <c r="Q7" s="9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>
        <v>1</v>
      </c>
      <c r="AE7" s="8"/>
      <c r="AG7">
        <f t="shared" si="2"/>
        <v>0</v>
      </c>
    </row>
    <row r="8" spans="1:33" x14ac:dyDescent="0.25">
      <c r="B8" s="6" t="s">
        <v>13</v>
      </c>
      <c r="C8" s="3">
        <f>R8+S8+T8</f>
        <v>0</v>
      </c>
      <c r="D8" s="3">
        <f>U8+V8+W8</f>
        <v>0</v>
      </c>
      <c r="E8" s="3">
        <f>X8+Y8+Z8</f>
        <v>0</v>
      </c>
      <c r="F8" s="3"/>
      <c r="G8" s="3"/>
      <c r="H8" s="3"/>
      <c r="I8" s="3">
        <f t="shared" si="3"/>
        <v>0</v>
      </c>
      <c r="J8" s="3">
        <f t="shared" si="3"/>
        <v>0</v>
      </c>
      <c r="K8" s="3">
        <f t="shared" si="3"/>
        <v>0</v>
      </c>
      <c r="L8" s="3">
        <f>AD8+AE8</f>
        <v>1</v>
      </c>
      <c r="N8">
        <f>(C8*$C$2+D8*$D$2+E8*$E$2+F8*$F$2+G8*$G$2+H8*$H$2+I8*$I$2+J8*$J$2+K8*$K$2+L8*$L$2)/1000</f>
        <v>2.4899999999999998E-4</v>
      </c>
      <c r="O8">
        <f>M8*N8</f>
        <v>0</v>
      </c>
      <c r="P8" s="4">
        <f t="shared" si="1"/>
        <v>0</v>
      </c>
      <c r="Q8" s="9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>
        <v>1</v>
      </c>
      <c r="AE8" s="8"/>
      <c r="AG8">
        <f t="shared" si="2"/>
        <v>0</v>
      </c>
    </row>
    <row r="9" spans="1:33" x14ac:dyDescent="0.25">
      <c r="B9" s="6" t="s">
        <v>14</v>
      </c>
      <c r="C9" s="3">
        <f>R9+S9+T9</f>
        <v>0</v>
      </c>
      <c r="D9" s="3">
        <f>U9+V9+W9</f>
        <v>0</v>
      </c>
      <c r="E9" s="3">
        <f>X9+Y9+Z9</f>
        <v>0</v>
      </c>
      <c r="F9" s="3"/>
      <c r="G9" s="3"/>
      <c r="H9" s="3"/>
      <c r="I9" s="3">
        <f t="shared" si="3"/>
        <v>0</v>
      </c>
      <c r="J9" s="3">
        <f t="shared" si="3"/>
        <v>0</v>
      </c>
      <c r="K9" s="3">
        <f t="shared" si="3"/>
        <v>0</v>
      </c>
      <c r="L9" s="3">
        <f>AD9+AE9</f>
        <v>6</v>
      </c>
      <c r="N9">
        <f>(C9*$C$2+D9*$D$2+E9*$E$2+F9*$F$2+G9*$G$2+H9*$H$2+I9*$I$2+J9*$J$2+K9*$K$2+L9*$L$2)/1000</f>
        <v>1.4940000000000001E-3</v>
      </c>
      <c r="O9">
        <f>M9*N9</f>
        <v>0</v>
      </c>
      <c r="P9" s="4">
        <f t="shared" si="1"/>
        <v>0</v>
      </c>
      <c r="Q9" s="9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>
        <v>6</v>
      </c>
      <c r="AE9" s="8"/>
      <c r="AG9">
        <f t="shared" si="2"/>
        <v>0</v>
      </c>
    </row>
    <row r="10" spans="1:33" x14ac:dyDescent="0.25">
      <c r="B10" s="6"/>
      <c r="C10" s="3"/>
      <c r="D10" s="3"/>
      <c r="E10" s="3"/>
      <c r="F10" s="3"/>
      <c r="G10" s="3"/>
      <c r="H10" s="3"/>
      <c r="I10" s="3"/>
      <c r="J10" s="3"/>
      <c r="K10" s="3"/>
      <c r="L10" s="3"/>
      <c r="Q10" s="9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G10">
        <f t="shared" si="2"/>
        <v>0</v>
      </c>
    </row>
    <row r="11" spans="1:33" x14ac:dyDescent="0.25">
      <c r="B11" s="10" t="s">
        <v>43</v>
      </c>
      <c r="C11" s="3"/>
      <c r="D11" s="3"/>
      <c r="E11" s="3"/>
      <c r="F11" s="3"/>
      <c r="G11" s="3"/>
      <c r="H11" s="3"/>
      <c r="I11" s="3"/>
      <c r="J11" s="3"/>
      <c r="K11" s="3"/>
      <c r="L11" s="3"/>
      <c r="Q11" s="9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G11">
        <f t="shared" si="2"/>
        <v>0</v>
      </c>
    </row>
    <row r="12" spans="1:33" x14ac:dyDescent="0.25">
      <c r="A12" t="s">
        <v>45</v>
      </c>
      <c r="B12" s="6" t="s">
        <v>46</v>
      </c>
      <c r="C12" s="3">
        <f>R12+S12+T12</f>
        <v>0</v>
      </c>
      <c r="D12" s="3">
        <f>U12+V12+W12</f>
        <v>14.5</v>
      </c>
      <c r="E12" s="3">
        <f>X12+Y12+Z12</f>
        <v>0</v>
      </c>
      <c r="F12" s="3"/>
      <c r="G12" s="3"/>
      <c r="H12" s="3"/>
      <c r="I12" s="3">
        <f t="shared" ref="I12:K14" si="4">AA12</f>
        <v>0</v>
      </c>
      <c r="J12" s="3">
        <f t="shared" si="4"/>
        <v>0</v>
      </c>
      <c r="K12" s="3">
        <f t="shared" si="4"/>
        <v>0</v>
      </c>
      <c r="L12" s="3">
        <f>AD12+AE12</f>
        <v>0</v>
      </c>
      <c r="M12">
        <v>4.8</v>
      </c>
      <c r="N12">
        <f t="shared" ref="N12" si="5">(C12*$C$2+D12*$D$2+E12*$E$2+F12*$F$2+G12*$G$2+H12*$H$2+I12*$I$2+J12*$J$2+K12*$K$2+L12*$L$2)/1000</f>
        <v>0.14789999999999998</v>
      </c>
      <c r="O12">
        <f t="shared" ref="O12" si="6">M12*N12</f>
        <v>0.70991999999999988</v>
      </c>
      <c r="P12" s="4">
        <f t="shared" si="1"/>
        <v>5.4609230769230757E-2</v>
      </c>
      <c r="Q12" s="9"/>
      <c r="R12" s="8"/>
      <c r="S12" s="8"/>
      <c r="T12" s="8"/>
      <c r="U12" s="8">
        <v>4.5</v>
      </c>
      <c r="V12" s="8"/>
      <c r="W12" s="8">
        <v>10</v>
      </c>
      <c r="X12" s="8"/>
      <c r="Y12" s="8"/>
      <c r="Z12" s="8"/>
      <c r="AA12" s="8"/>
      <c r="AB12" s="8"/>
      <c r="AC12" s="8"/>
      <c r="AD12" s="8"/>
      <c r="AE12" s="8"/>
      <c r="AG12">
        <f t="shared" si="2"/>
        <v>0</v>
      </c>
    </row>
    <row r="13" spans="1:33" x14ac:dyDescent="0.25">
      <c r="A13" t="s">
        <v>44</v>
      </c>
      <c r="B13" s="6" t="s">
        <v>36</v>
      </c>
      <c r="C13" s="3">
        <f>R13+S13+T13</f>
        <v>11</v>
      </c>
      <c r="D13" s="3">
        <f>U13+V13+W13</f>
        <v>0</v>
      </c>
      <c r="E13" s="3">
        <f>X13+Y13+Z13</f>
        <v>0</v>
      </c>
      <c r="F13" s="3"/>
      <c r="G13" s="3"/>
      <c r="H13" s="3"/>
      <c r="I13" s="3">
        <f t="shared" si="4"/>
        <v>0</v>
      </c>
      <c r="J13" s="3">
        <f t="shared" si="4"/>
        <v>0</v>
      </c>
      <c r="K13" s="3">
        <f t="shared" si="4"/>
        <v>0</v>
      </c>
      <c r="L13" s="3">
        <f>AD13+AE13</f>
        <v>0</v>
      </c>
      <c r="M13">
        <v>0.1</v>
      </c>
      <c r="N13">
        <f>(C13*$C$2+D13*$D$2+E13*$E$2+F13*$F$2+G13*$G$2+H13*$H$2+I13*$I$2+J13*$J$2+K13*$K$2+L13*$L$2)/1000</f>
        <v>0.17710000000000004</v>
      </c>
      <c r="O13">
        <f>M13*N13</f>
        <v>1.7710000000000004E-2</v>
      </c>
      <c r="P13" s="4">
        <f t="shared" si="1"/>
        <v>1.3623076923076926E-3</v>
      </c>
      <c r="Q13" s="9"/>
      <c r="R13" s="8"/>
      <c r="S13" s="8">
        <v>1</v>
      </c>
      <c r="T13" s="8">
        <v>10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G13">
        <f t="shared" si="2"/>
        <v>0</v>
      </c>
    </row>
    <row r="14" spans="1:33" x14ac:dyDescent="0.25">
      <c r="A14" t="s">
        <v>78</v>
      </c>
      <c r="B14" s="6" t="s">
        <v>47</v>
      </c>
      <c r="C14" s="13">
        <f>R14+T14+S14</f>
        <v>10</v>
      </c>
      <c r="D14" s="3">
        <f>U14+V14+W14</f>
        <v>0</v>
      </c>
      <c r="E14" s="3">
        <f>X14+Y14+Z14</f>
        <v>0</v>
      </c>
      <c r="F14" s="3"/>
      <c r="G14" s="3"/>
      <c r="H14" s="3"/>
      <c r="I14" s="3">
        <f t="shared" si="4"/>
        <v>0</v>
      </c>
      <c r="J14" s="3">
        <f t="shared" si="4"/>
        <v>0</v>
      </c>
      <c r="K14" s="3">
        <f t="shared" si="4"/>
        <v>0</v>
      </c>
      <c r="L14" s="3">
        <f>AD14+AE14</f>
        <v>0</v>
      </c>
      <c r="M14">
        <v>1</v>
      </c>
      <c r="N14">
        <f>(C14*$C$2+D14*$D$2+E14*$E$2+F14*$F$2+G14*$G$2+H14*$H$2+I14*$I$2+J14*$J$2+K14*$K$2+L14*$L$2)/1000</f>
        <v>0.161</v>
      </c>
      <c r="O14">
        <f>M14*N14</f>
        <v>0.161</v>
      </c>
      <c r="P14" s="4">
        <f t="shared" si="1"/>
        <v>1.2384615384615385E-2</v>
      </c>
      <c r="Q14" s="9">
        <v>1</v>
      </c>
      <c r="R14" s="8"/>
      <c r="T14" s="8">
        <v>10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G14">
        <f t="shared" si="2"/>
        <v>1</v>
      </c>
    </row>
    <row r="15" spans="1:33" x14ac:dyDescent="0.25">
      <c r="B15" s="6"/>
      <c r="C15" s="3"/>
      <c r="D15" s="3"/>
      <c r="E15" s="3"/>
      <c r="F15" s="3"/>
      <c r="G15" s="3"/>
      <c r="H15" s="3"/>
      <c r="I15" s="3"/>
      <c r="J15" s="3"/>
      <c r="K15" s="3"/>
      <c r="L15" s="3"/>
      <c r="Q15" s="9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G15">
        <f t="shared" si="2"/>
        <v>0</v>
      </c>
    </row>
    <row r="16" spans="1:33" x14ac:dyDescent="0.25">
      <c r="B16" s="10" t="s">
        <v>37</v>
      </c>
      <c r="C16" s="3"/>
      <c r="D16" s="3"/>
      <c r="E16" s="3"/>
      <c r="F16" s="3"/>
      <c r="G16" s="3"/>
      <c r="H16" s="3"/>
      <c r="I16" s="3"/>
      <c r="J16" s="3"/>
      <c r="K16" s="3"/>
      <c r="L16" s="3"/>
      <c r="Q16" s="9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G16">
        <f t="shared" si="2"/>
        <v>0</v>
      </c>
    </row>
    <row r="17" spans="1:33" x14ac:dyDescent="0.25">
      <c r="B17" s="6" t="s">
        <v>15</v>
      </c>
      <c r="C17" s="3">
        <f>R17+S17+T17</f>
        <v>0</v>
      </c>
      <c r="D17" s="3">
        <f>U17+V17+W17</f>
        <v>0</v>
      </c>
      <c r="E17" s="3">
        <f>X17+Y17+Z17</f>
        <v>0</v>
      </c>
      <c r="F17" s="3"/>
      <c r="G17" s="3"/>
      <c r="H17" s="3"/>
      <c r="I17" s="3">
        <f t="shared" ref="I17:K20" si="7">AA17</f>
        <v>0</v>
      </c>
      <c r="J17" s="3">
        <f t="shared" si="7"/>
        <v>7</v>
      </c>
      <c r="K17" s="3">
        <f t="shared" si="7"/>
        <v>0</v>
      </c>
      <c r="L17" s="3">
        <f>AD17+AE17</f>
        <v>0</v>
      </c>
      <c r="N17">
        <f>(C17*$C$2+D17*$D$2+E17*$E$2+F17*$F$2+G17*$G$2+H17*$H$2+I17*$I$2+J17*$J$2+K17*$K$2+L17*$L$2)/1000</f>
        <v>4.3959999999999997E-3</v>
      </c>
      <c r="O17">
        <f>M17*N17</f>
        <v>0</v>
      </c>
      <c r="P17" s="4">
        <f t="shared" si="1"/>
        <v>0</v>
      </c>
      <c r="Q17" s="9"/>
      <c r="R17" s="8"/>
      <c r="S17" s="8"/>
      <c r="T17" s="8"/>
      <c r="U17" s="8"/>
      <c r="V17" s="8"/>
      <c r="W17" s="8"/>
      <c r="X17" s="8"/>
      <c r="Y17" s="8"/>
      <c r="Z17" s="8"/>
      <c r="AA17" s="8"/>
      <c r="AB17" s="8">
        <v>7</v>
      </c>
      <c r="AC17" s="8"/>
      <c r="AD17" s="8"/>
      <c r="AE17" s="8"/>
      <c r="AG17">
        <f t="shared" si="2"/>
        <v>0</v>
      </c>
    </row>
    <row r="18" spans="1:33" x14ac:dyDescent="0.25">
      <c r="B18" s="6" t="s">
        <v>16</v>
      </c>
      <c r="C18" s="3">
        <f>R18+S18+T18</f>
        <v>0</v>
      </c>
      <c r="D18" s="3">
        <f>U18+V18+W18</f>
        <v>0</v>
      </c>
      <c r="E18" s="3">
        <f>X18+Y18+Z18</f>
        <v>0</v>
      </c>
      <c r="F18" s="3"/>
      <c r="G18" s="3"/>
      <c r="H18" s="3"/>
      <c r="I18" s="3">
        <f t="shared" si="7"/>
        <v>0</v>
      </c>
      <c r="J18" s="3">
        <f t="shared" si="7"/>
        <v>0.5</v>
      </c>
      <c r="K18" s="3">
        <f t="shared" si="7"/>
        <v>0</v>
      </c>
      <c r="L18" s="3">
        <f>AD18+AE18</f>
        <v>0</v>
      </c>
      <c r="N18">
        <f>(C18*$C$2+D18*$D$2+E18*$E$2+F18*$F$2+G18*$G$2+H18*$H$2+I18*$I$2+J18*$J$2+K18*$K$2+L18*$L$2)/1000</f>
        <v>3.1399999999999999E-4</v>
      </c>
      <c r="O18">
        <f>M18*N18</f>
        <v>0</v>
      </c>
      <c r="P18" s="4">
        <f t="shared" si="1"/>
        <v>0</v>
      </c>
      <c r="Q18" s="9"/>
      <c r="R18" s="8"/>
      <c r="S18" s="8"/>
      <c r="T18" s="8"/>
      <c r="U18" s="8"/>
      <c r="V18" s="8"/>
      <c r="W18" s="8"/>
      <c r="X18" s="8"/>
      <c r="Y18" s="8"/>
      <c r="Z18" s="8"/>
      <c r="AA18" s="8"/>
      <c r="AB18" s="8">
        <v>0.5</v>
      </c>
      <c r="AC18" s="8"/>
      <c r="AD18" s="8"/>
      <c r="AE18" s="8"/>
      <c r="AG18">
        <f t="shared" si="2"/>
        <v>0</v>
      </c>
    </row>
    <row r="19" spans="1:33" x14ac:dyDescent="0.25">
      <c r="A19" s="6"/>
      <c r="B19" s="6" t="s">
        <v>17</v>
      </c>
      <c r="C19" s="3">
        <f>R19+S19+T19</f>
        <v>0</v>
      </c>
      <c r="D19" s="3">
        <f>U19+V19+W19</f>
        <v>0</v>
      </c>
      <c r="E19" s="3">
        <f>X19+Y19+Z19</f>
        <v>0</v>
      </c>
      <c r="F19" s="3"/>
      <c r="G19" s="3"/>
      <c r="H19" s="3"/>
      <c r="I19" s="3">
        <f t="shared" si="7"/>
        <v>0</v>
      </c>
      <c r="J19" s="3">
        <f t="shared" si="7"/>
        <v>0.5</v>
      </c>
      <c r="K19" s="3">
        <f t="shared" si="7"/>
        <v>0</v>
      </c>
      <c r="L19" s="3">
        <f>AD19+AE19</f>
        <v>0</v>
      </c>
      <c r="N19">
        <f>(C19*$C$2+D19*$D$2+E19*$E$2+F19*$F$2+G19*$G$2+H19*$H$2+I19*$I$2+J19*$J$2+K19*$K$2+L19*$L$2)/1000</f>
        <v>3.1399999999999999E-4</v>
      </c>
      <c r="O19">
        <f>M19*N19</f>
        <v>0</v>
      </c>
      <c r="P19" s="4">
        <f t="shared" si="1"/>
        <v>0</v>
      </c>
      <c r="Q19" s="9"/>
      <c r="R19" s="8"/>
      <c r="S19" s="8"/>
      <c r="T19" s="8"/>
      <c r="U19" s="8"/>
      <c r="V19" s="8"/>
      <c r="W19" s="8"/>
      <c r="X19" s="8"/>
      <c r="Y19" s="8"/>
      <c r="Z19" s="8"/>
      <c r="AA19" s="8"/>
      <c r="AB19" s="8">
        <v>0.5</v>
      </c>
      <c r="AC19" s="8"/>
      <c r="AD19" s="8"/>
      <c r="AE19" s="8"/>
      <c r="AG19">
        <f t="shared" si="2"/>
        <v>0</v>
      </c>
    </row>
    <row r="20" spans="1:33" x14ac:dyDescent="0.25">
      <c r="A20" s="6" t="s">
        <v>19</v>
      </c>
      <c r="B20" s="6" t="s">
        <v>18</v>
      </c>
      <c r="C20" s="3">
        <f>R20+S20+T20</f>
        <v>0</v>
      </c>
      <c r="D20" s="3">
        <f>U20+V20+W20</f>
        <v>0</v>
      </c>
      <c r="E20" s="3">
        <f>X20+Y20+Z20</f>
        <v>0</v>
      </c>
      <c r="F20" s="3"/>
      <c r="G20" s="3"/>
      <c r="H20" s="3"/>
      <c r="I20" s="3">
        <f t="shared" si="7"/>
        <v>4</v>
      </c>
      <c r="J20" s="3">
        <f t="shared" si="7"/>
        <v>0</v>
      </c>
      <c r="K20" s="3">
        <f t="shared" si="7"/>
        <v>0</v>
      </c>
      <c r="L20" s="3">
        <f>AD20+AE20</f>
        <v>0</v>
      </c>
      <c r="M20">
        <v>35</v>
      </c>
      <c r="N20">
        <f>(C20*$C$2+D20*$D$2+E20*$E$2+F20*$F$2+G20*$G$2+H20*$H$2+I20*$I$2+J20*$J$2+K20*$K$2+L20*$L$2)/1000</f>
        <v>3.9960000000000004E-3</v>
      </c>
      <c r="O20">
        <f>M20*N20</f>
        <v>0.13986000000000001</v>
      </c>
      <c r="P20" s="4">
        <f t="shared" si="1"/>
        <v>1.075846153846154E-2</v>
      </c>
      <c r="Q20" s="9"/>
      <c r="R20" s="8"/>
      <c r="S20" s="8"/>
      <c r="T20" s="8"/>
      <c r="U20" s="8"/>
      <c r="V20" s="8"/>
      <c r="W20" s="8"/>
      <c r="X20" s="8"/>
      <c r="Y20" s="8"/>
      <c r="Z20" s="8"/>
      <c r="AA20" s="8">
        <v>4</v>
      </c>
      <c r="AB20" s="8"/>
      <c r="AC20" s="8"/>
      <c r="AD20" s="8"/>
      <c r="AE20" s="8"/>
      <c r="AG20">
        <f t="shared" si="2"/>
        <v>0</v>
      </c>
    </row>
    <row r="21" spans="1:33" x14ac:dyDescent="0.25">
      <c r="A21" s="6"/>
      <c r="B21" s="6"/>
      <c r="C21" s="3">
        <f t="shared" ref="C21:C24" si="8">R21+S21+T21</f>
        <v>0</v>
      </c>
      <c r="D21" s="3">
        <f t="shared" ref="D21:D24" si="9">U21+V21+W21</f>
        <v>0</v>
      </c>
      <c r="E21" s="3">
        <f t="shared" ref="E21:E24" si="10">X21+Y21+Z21</f>
        <v>0</v>
      </c>
      <c r="F21" s="3"/>
      <c r="G21" s="3"/>
      <c r="H21" s="3"/>
      <c r="I21" s="3">
        <f t="shared" ref="I21:I24" si="11">AA21</f>
        <v>0</v>
      </c>
      <c r="J21" s="3">
        <f t="shared" ref="J21:J24" si="12">AB21</f>
        <v>0</v>
      </c>
      <c r="K21" s="3">
        <f t="shared" ref="K21:K24" si="13">AC21</f>
        <v>0</v>
      </c>
      <c r="L21" s="3">
        <f t="shared" ref="L21:L24" si="14">AD21+AE21</f>
        <v>0</v>
      </c>
      <c r="N21">
        <f t="shared" ref="N21:N24" si="15">(C21*$C$2+D21*$D$2+E21*$E$2+F21*$F$2+G21*$G$2+H21*$H$2+I21*$I$2+J21*$J$2+K21*$K$2+L21*$L$2)/1000</f>
        <v>0</v>
      </c>
      <c r="O21">
        <f t="shared" ref="O21:O24" si="16">M21*N21</f>
        <v>0</v>
      </c>
      <c r="P21" s="4">
        <f t="shared" si="1"/>
        <v>0</v>
      </c>
      <c r="Q21" s="9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G21">
        <f t="shared" si="2"/>
        <v>0</v>
      </c>
    </row>
    <row r="22" spans="1:33" x14ac:dyDescent="0.25">
      <c r="A22" s="6"/>
      <c r="B22" s="10" t="s">
        <v>38</v>
      </c>
      <c r="C22" s="3">
        <f t="shared" si="8"/>
        <v>0</v>
      </c>
      <c r="D22" s="3">
        <f t="shared" si="9"/>
        <v>0</v>
      </c>
      <c r="E22" s="3">
        <f t="shared" si="10"/>
        <v>0</v>
      </c>
      <c r="F22" s="3"/>
      <c r="G22" s="3"/>
      <c r="H22" s="3"/>
      <c r="I22" s="3">
        <f t="shared" si="11"/>
        <v>0</v>
      </c>
      <c r="J22" s="3">
        <f t="shared" si="12"/>
        <v>0</v>
      </c>
      <c r="K22" s="3">
        <f t="shared" si="13"/>
        <v>0</v>
      </c>
      <c r="L22" s="3">
        <f t="shared" si="14"/>
        <v>0</v>
      </c>
      <c r="N22">
        <f t="shared" si="15"/>
        <v>0</v>
      </c>
      <c r="O22">
        <f t="shared" si="16"/>
        <v>0</v>
      </c>
      <c r="P22" s="4">
        <f t="shared" si="1"/>
        <v>0</v>
      </c>
      <c r="Q22" s="9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G22">
        <f t="shared" si="2"/>
        <v>0</v>
      </c>
    </row>
    <row r="23" spans="1:33" x14ac:dyDescent="0.25">
      <c r="A23" s="6" t="s">
        <v>40</v>
      </c>
      <c r="B23" s="6" t="s">
        <v>39</v>
      </c>
      <c r="C23" s="3">
        <f t="shared" si="8"/>
        <v>0</v>
      </c>
      <c r="D23" s="3">
        <f t="shared" si="9"/>
        <v>14</v>
      </c>
      <c r="E23" s="3">
        <f t="shared" si="10"/>
        <v>0</v>
      </c>
      <c r="F23" s="3"/>
      <c r="G23" s="3"/>
      <c r="H23" s="3"/>
      <c r="I23" s="3">
        <f t="shared" si="11"/>
        <v>0</v>
      </c>
      <c r="J23" s="3">
        <f t="shared" si="12"/>
        <v>0</v>
      </c>
      <c r="K23" s="3">
        <f t="shared" si="13"/>
        <v>0</v>
      </c>
      <c r="L23" s="3">
        <f t="shared" si="14"/>
        <v>0</v>
      </c>
      <c r="M23">
        <v>3</v>
      </c>
      <c r="N23">
        <f t="shared" si="15"/>
        <v>0.14279999999999998</v>
      </c>
      <c r="O23">
        <f t="shared" si="16"/>
        <v>0.42839999999999995</v>
      </c>
      <c r="P23" s="4">
        <f t="shared" si="1"/>
        <v>3.2953846153846153E-2</v>
      </c>
      <c r="Q23" s="9">
        <v>1</v>
      </c>
      <c r="R23" s="8"/>
      <c r="S23" s="8"/>
      <c r="T23" s="8"/>
      <c r="U23" s="8">
        <v>4</v>
      </c>
      <c r="V23" s="8"/>
      <c r="W23" s="8">
        <v>10</v>
      </c>
      <c r="X23" s="8"/>
      <c r="Y23" s="8"/>
      <c r="Z23" s="8"/>
      <c r="AA23" s="8"/>
      <c r="AB23" s="8"/>
      <c r="AC23" s="8"/>
      <c r="AD23" s="8"/>
      <c r="AE23" s="8"/>
      <c r="AG23">
        <f t="shared" si="2"/>
        <v>3</v>
      </c>
    </row>
    <row r="24" spans="1:33" x14ac:dyDescent="0.25">
      <c r="A24" s="6" t="s">
        <v>41</v>
      </c>
      <c r="B24" s="6" t="s">
        <v>42</v>
      </c>
      <c r="C24" s="3">
        <f t="shared" si="8"/>
        <v>0</v>
      </c>
      <c r="D24" s="3">
        <f t="shared" si="9"/>
        <v>12.5</v>
      </c>
      <c r="E24" s="3">
        <f t="shared" si="10"/>
        <v>0</v>
      </c>
      <c r="F24" s="3"/>
      <c r="G24" s="3"/>
      <c r="H24" s="3"/>
      <c r="I24" s="3">
        <f t="shared" si="11"/>
        <v>0</v>
      </c>
      <c r="J24" s="3">
        <f t="shared" si="12"/>
        <v>0</v>
      </c>
      <c r="K24" s="3">
        <f t="shared" si="13"/>
        <v>0</v>
      </c>
      <c r="L24" s="3">
        <f t="shared" si="14"/>
        <v>0</v>
      </c>
      <c r="M24">
        <v>3</v>
      </c>
      <c r="N24">
        <f t="shared" si="15"/>
        <v>0.12749999999999997</v>
      </c>
      <c r="O24">
        <f t="shared" si="16"/>
        <v>0.38249999999999995</v>
      </c>
      <c r="P24" s="4">
        <f t="shared" si="1"/>
        <v>2.942307692307692E-2</v>
      </c>
      <c r="Q24" s="9">
        <v>1</v>
      </c>
      <c r="R24" s="8"/>
      <c r="S24" s="8"/>
      <c r="T24" s="8"/>
      <c r="U24" s="8">
        <v>4</v>
      </c>
      <c r="V24" s="8"/>
      <c r="W24" s="8">
        <v>8.5</v>
      </c>
      <c r="X24" s="8"/>
      <c r="Y24" s="8"/>
      <c r="Z24" s="8"/>
      <c r="AA24" s="8"/>
      <c r="AB24" s="8"/>
      <c r="AC24" s="8"/>
      <c r="AD24" s="8"/>
      <c r="AE24" s="8"/>
      <c r="AG24">
        <f t="shared" si="2"/>
        <v>3</v>
      </c>
    </row>
    <row r="25" spans="1:33" x14ac:dyDescent="0.25">
      <c r="A25" s="6"/>
      <c r="B25" s="6"/>
      <c r="C25" s="3"/>
      <c r="D25" s="3"/>
      <c r="E25" s="3"/>
      <c r="F25" s="3"/>
      <c r="G25" s="3"/>
      <c r="H25" s="3"/>
      <c r="I25" s="3"/>
      <c r="J25" s="3"/>
      <c r="K25" s="3"/>
      <c r="L25" s="3"/>
      <c r="Q25" s="9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G25">
        <f t="shared" si="2"/>
        <v>0</v>
      </c>
    </row>
    <row r="26" spans="1:33" x14ac:dyDescent="0.25">
      <c r="B26" s="10" t="s">
        <v>34</v>
      </c>
      <c r="C26" s="3"/>
      <c r="D26" s="3"/>
      <c r="E26" s="3"/>
      <c r="F26" s="3"/>
      <c r="G26" s="3"/>
      <c r="H26" s="3"/>
      <c r="I26" s="3"/>
      <c r="J26" s="3"/>
      <c r="K26" s="3"/>
      <c r="L26" s="3"/>
      <c r="Q26" s="9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G26">
        <f t="shared" si="2"/>
        <v>0</v>
      </c>
    </row>
    <row r="27" spans="1:33" x14ac:dyDescent="0.25">
      <c r="A27" t="s">
        <v>20</v>
      </c>
      <c r="B27" s="6" t="s">
        <v>22</v>
      </c>
      <c r="C27" s="3">
        <f>R27+S27+T27</f>
        <v>0</v>
      </c>
      <c r="D27" s="3">
        <f>U27+V27+W27</f>
        <v>10</v>
      </c>
      <c r="E27" s="3">
        <f>X27+Y27+Z27</f>
        <v>0</v>
      </c>
      <c r="F27" s="3"/>
      <c r="G27" s="3"/>
      <c r="H27" s="3"/>
      <c r="I27" s="3">
        <f t="shared" ref="I27:K28" si="17">AA27</f>
        <v>0</v>
      </c>
      <c r="J27" s="3">
        <f t="shared" si="17"/>
        <v>0</v>
      </c>
      <c r="K27" s="3">
        <f t="shared" si="17"/>
        <v>0</v>
      </c>
      <c r="L27" s="3">
        <f>AD27+AE27</f>
        <v>0</v>
      </c>
      <c r="N27">
        <f>(C27*$C$2+D27*$D$2+E27*$E$2+F27*$F$2+G27*$G$2+H27*$H$2+I27*$I$2+J27*$J$2+K27*$K$2+L27*$L$2)/1000</f>
        <v>0.10199999999999999</v>
      </c>
      <c r="O27">
        <f>M27*N27</f>
        <v>0</v>
      </c>
      <c r="P27" s="4">
        <f t="shared" si="1"/>
        <v>0</v>
      </c>
      <c r="Q27" s="9"/>
      <c r="R27" s="8"/>
      <c r="S27" s="8"/>
      <c r="T27" s="8"/>
      <c r="U27" s="8"/>
      <c r="V27" s="8"/>
      <c r="W27" s="8">
        <v>10</v>
      </c>
      <c r="X27" s="8"/>
      <c r="Y27" s="8"/>
      <c r="Z27" s="8"/>
      <c r="AA27" s="8"/>
      <c r="AB27" s="8"/>
      <c r="AC27" s="8"/>
      <c r="AD27" s="8"/>
      <c r="AE27" s="8"/>
      <c r="AG27">
        <f t="shared" si="2"/>
        <v>0</v>
      </c>
    </row>
    <row r="28" spans="1:33" x14ac:dyDescent="0.25">
      <c r="A28" t="s">
        <v>21</v>
      </c>
      <c r="B28" s="6" t="s">
        <v>23</v>
      </c>
      <c r="C28" s="3">
        <f>R28+S28+T28</f>
        <v>0</v>
      </c>
      <c r="D28" s="3">
        <f>U28+V28+W28</f>
        <v>10</v>
      </c>
      <c r="E28" s="3">
        <f>X28+Y28+Z28</f>
        <v>0</v>
      </c>
      <c r="F28" s="3"/>
      <c r="G28" s="3"/>
      <c r="H28" s="3"/>
      <c r="I28" s="3">
        <f t="shared" si="17"/>
        <v>0</v>
      </c>
      <c r="J28" s="3">
        <f t="shared" si="17"/>
        <v>0</v>
      </c>
      <c r="K28" s="3">
        <f t="shared" si="17"/>
        <v>0</v>
      </c>
      <c r="L28" s="3">
        <f>AD28+AE28</f>
        <v>0</v>
      </c>
      <c r="N28">
        <f>(C28*$C$2+D28*$D$2+E28*$E$2+F28*$F$2+G28*$G$2+H28*$H$2+I28*$I$2+J28*$J$2+K28*$K$2+L28*$L$2)/1000</f>
        <v>0.10199999999999999</v>
      </c>
      <c r="O28">
        <f>M28*N28</f>
        <v>0</v>
      </c>
      <c r="P28" s="4">
        <f t="shared" si="1"/>
        <v>0</v>
      </c>
      <c r="Q28" s="9"/>
      <c r="R28" s="8"/>
      <c r="S28" s="8"/>
      <c r="T28" s="8"/>
      <c r="U28" s="8"/>
      <c r="V28" s="8"/>
      <c r="W28" s="8">
        <v>10</v>
      </c>
      <c r="X28" s="8"/>
      <c r="Y28" s="8"/>
      <c r="Z28" s="8"/>
      <c r="AA28" s="8"/>
      <c r="AB28" s="8"/>
      <c r="AC28" s="8"/>
      <c r="AD28" s="8"/>
      <c r="AE28" s="8"/>
      <c r="AG28">
        <f t="shared" si="2"/>
        <v>0</v>
      </c>
    </row>
    <row r="29" spans="1:33" x14ac:dyDescent="0.25">
      <c r="B29" s="6"/>
      <c r="C29" s="3"/>
      <c r="D29" s="3"/>
      <c r="E29" s="3"/>
      <c r="F29" s="3"/>
      <c r="G29" s="3"/>
      <c r="H29" s="3"/>
      <c r="I29" s="3"/>
      <c r="J29" s="3"/>
      <c r="K29" s="3"/>
      <c r="L29" s="3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G29">
        <f t="shared" si="2"/>
        <v>0</v>
      </c>
    </row>
    <row r="30" spans="1:33" x14ac:dyDescent="0.25">
      <c r="B30" s="10" t="s">
        <v>35</v>
      </c>
      <c r="C30" s="3"/>
      <c r="D30" s="3"/>
      <c r="E30" s="3"/>
      <c r="F30" s="3"/>
      <c r="G30" s="3"/>
      <c r="H30" s="3"/>
      <c r="I30" s="3"/>
      <c r="J30" s="3"/>
      <c r="K30" s="3"/>
      <c r="L30" s="3"/>
      <c r="Q30" s="9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G30">
        <f t="shared" si="2"/>
        <v>0</v>
      </c>
    </row>
    <row r="31" spans="1:33" x14ac:dyDescent="0.25">
      <c r="A31" t="s">
        <v>24</v>
      </c>
      <c r="B31" s="6" t="s">
        <v>25</v>
      </c>
      <c r="C31" s="3">
        <f>R31+S31+T31</f>
        <v>0</v>
      </c>
      <c r="D31" s="3">
        <f t="shared" ref="D31:D48" si="18">U31+V31+W31</f>
        <v>8</v>
      </c>
      <c r="E31" s="3">
        <f>X31+Y31+Z31</f>
        <v>4.5</v>
      </c>
      <c r="F31" s="3"/>
      <c r="G31" s="3"/>
      <c r="H31" s="3"/>
      <c r="I31" s="3">
        <f t="shared" ref="I31:I48" si="19">AA31</f>
        <v>0</v>
      </c>
      <c r="J31" s="3">
        <f t="shared" ref="J31:J48" si="20">AB31</f>
        <v>0</v>
      </c>
      <c r="K31" s="3">
        <f t="shared" ref="K31:K48" si="21">AC31</f>
        <v>0</v>
      </c>
      <c r="L31" s="3">
        <f t="shared" ref="L31:L48" si="22">AD31+AE31</f>
        <v>0</v>
      </c>
      <c r="M31">
        <v>3</v>
      </c>
      <c r="N31">
        <f>(C31*$C$2+D31*$D$2+E31*$E$2+F31*$F$2+G31*$G$2+H31*$H$2+I31*$I$2+J31*$J$2+K31*$K$2+L31*$L$2)/1000</f>
        <v>0.11035499999999999</v>
      </c>
      <c r="O31">
        <f>M31*N31</f>
        <v>0.331065</v>
      </c>
      <c r="P31" s="4">
        <f>O31/$C$1</f>
        <v>2.5466538461538461E-2</v>
      </c>
      <c r="Q31" s="9">
        <v>1</v>
      </c>
      <c r="R31" s="8"/>
      <c r="S31" s="8"/>
      <c r="T31" s="8"/>
      <c r="U31" s="8"/>
      <c r="V31" s="8"/>
      <c r="W31" s="8">
        <v>8</v>
      </c>
      <c r="X31" s="8">
        <v>4.5</v>
      </c>
      <c r="Y31" s="8"/>
      <c r="Z31" s="8"/>
      <c r="AA31" s="8"/>
      <c r="AB31" s="8"/>
      <c r="AC31" s="8"/>
      <c r="AD31" s="8"/>
      <c r="AE31" s="8"/>
      <c r="AG31">
        <f t="shared" si="2"/>
        <v>3</v>
      </c>
    </row>
    <row r="32" spans="1:33" x14ac:dyDescent="0.25">
      <c r="A32" t="s">
        <v>27</v>
      </c>
      <c r="B32" s="6" t="s">
        <v>81</v>
      </c>
      <c r="C32" s="3">
        <f>R32+S32+T32</f>
        <v>0</v>
      </c>
      <c r="D32" s="3">
        <f t="shared" ref="D32" si="23">U32+V32+W32</f>
        <v>6</v>
      </c>
      <c r="E32" s="3">
        <f>X32+Y32+Z32</f>
        <v>0</v>
      </c>
      <c r="F32" s="3"/>
      <c r="G32" s="3"/>
      <c r="H32" s="3"/>
      <c r="I32" s="3">
        <f t="shared" ref="I32" si="24">AA32</f>
        <v>0</v>
      </c>
      <c r="J32" s="3">
        <f t="shared" ref="J32" si="25">AB32</f>
        <v>0</v>
      </c>
      <c r="K32" s="3">
        <f t="shared" ref="K32" si="26">AC32</f>
        <v>0</v>
      </c>
      <c r="L32" s="3">
        <f t="shared" ref="L32" si="27">AD32+AE32</f>
        <v>0</v>
      </c>
      <c r="M32">
        <v>3</v>
      </c>
      <c r="N32">
        <f>(C32*$C$2+D32*$D$2+E32*$E$2+F32*$F$2+G32*$G$2+H32*$H$2+I32*$I$2+J32*$J$2+K32*$K$2+L32*$L$2)/1000</f>
        <v>6.1199999999999997E-2</v>
      </c>
      <c r="O32">
        <f>M32*N32</f>
        <v>0.18359999999999999</v>
      </c>
      <c r="P32" s="4">
        <f>O32/$C$1</f>
        <v>1.4123076923076922E-2</v>
      </c>
      <c r="Q32" s="9"/>
      <c r="R32" s="8"/>
      <c r="S32" s="8"/>
      <c r="T32" s="8"/>
      <c r="U32" s="8"/>
      <c r="V32" s="8"/>
      <c r="W32" s="8">
        <v>6</v>
      </c>
      <c r="X32" s="8"/>
      <c r="Y32" s="8"/>
      <c r="Z32" s="8"/>
      <c r="AA32" s="8"/>
      <c r="AB32" s="8"/>
      <c r="AC32" s="8"/>
      <c r="AD32" s="8"/>
      <c r="AE32" s="8"/>
    </row>
    <row r="33" spans="1:33" x14ac:dyDescent="0.25">
      <c r="A33" t="s">
        <v>27</v>
      </c>
      <c r="B33" s="6" t="s">
        <v>82</v>
      </c>
      <c r="C33" s="3">
        <f>R33+S33+T33</f>
        <v>0</v>
      </c>
      <c r="D33" s="3">
        <f t="shared" si="18"/>
        <v>0</v>
      </c>
      <c r="E33" s="3">
        <f t="shared" ref="E33:E48" si="28">X33+Y33+Z33</f>
        <v>6</v>
      </c>
      <c r="F33" s="3"/>
      <c r="G33" s="3"/>
      <c r="H33" s="3"/>
      <c r="I33" s="3">
        <f t="shared" si="19"/>
        <v>0</v>
      </c>
      <c r="J33" s="3">
        <f t="shared" si="20"/>
        <v>0</v>
      </c>
      <c r="K33" s="3">
        <f t="shared" si="21"/>
        <v>0</v>
      </c>
      <c r="L33" s="3">
        <f t="shared" si="22"/>
        <v>0</v>
      </c>
      <c r="M33">
        <v>3</v>
      </c>
      <c r="N33">
        <f>(C33*$C$2+D33*$D$2+E33*$E$2+F33*$F$2+G33*$G$2+H33*$H$2+I33*$I$2+J33*$J$2+K33*$K$2+L33*$L$2)/1000</f>
        <v>3.8339999999999999E-2</v>
      </c>
      <c r="O33">
        <f>M33*N33</f>
        <v>0.11502</v>
      </c>
      <c r="P33" s="4">
        <f>O33/$C$1</f>
        <v>8.8476923076923081E-3</v>
      </c>
      <c r="Q33" s="9"/>
      <c r="R33" s="8"/>
      <c r="S33" s="8"/>
      <c r="T33" s="8"/>
      <c r="U33" s="8"/>
      <c r="V33" s="8"/>
      <c r="W33" s="8"/>
      <c r="X33" s="8"/>
      <c r="Y33" s="8"/>
      <c r="Z33" s="8">
        <v>6</v>
      </c>
      <c r="AA33" s="8"/>
      <c r="AB33" s="8"/>
      <c r="AC33" s="8"/>
      <c r="AD33" s="8"/>
      <c r="AE33" s="8"/>
      <c r="AG33">
        <f t="shared" si="2"/>
        <v>0</v>
      </c>
    </row>
    <row r="34" spans="1:33" x14ac:dyDescent="0.25">
      <c r="A34" t="s">
        <v>28</v>
      </c>
      <c r="B34" s="6" t="s">
        <v>29</v>
      </c>
      <c r="C34" s="3">
        <f>R34+S34+T34</f>
        <v>11</v>
      </c>
      <c r="D34" s="3">
        <f t="shared" si="18"/>
        <v>0</v>
      </c>
      <c r="E34" s="3">
        <f t="shared" si="28"/>
        <v>0</v>
      </c>
      <c r="F34" s="3"/>
      <c r="G34" s="3"/>
      <c r="H34" s="3"/>
      <c r="I34" s="3">
        <f t="shared" si="19"/>
        <v>0</v>
      </c>
      <c r="J34" s="3">
        <f t="shared" si="20"/>
        <v>0</v>
      </c>
      <c r="K34" s="3">
        <f t="shared" si="21"/>
        <v>0</v>
      </c>
      <c r="L34" s="3">
        <f t="shared" si="22"/>
        <v>0</v>
      </c>
      <c r="M34">
        <v>0.1</v>
      </c>
      <c r="N34">
        <f>(C34*$C$2+D34*$D$2+E34*$E$2+F34*$F$2+G34*$G$2+H34*$H$2+I34*$I$2+J34*$J$2+K34*$K$2+L34*$L$2)/1000</f>
        <v>0.17710000000000004</v>
      </c>
      <c r="O34">
        <f>M34*N34</f>
        <v>1.7710000000000004E-2</v>
      </c>
      <c r="P34" s="4">
        <f>O34/$C$1</f>
        <v>1.3623076923076926E-3</v>
      </c>
      <c r="Q34" s="9">
        <v>1</v>
      </c>
      <c r="R34" s="8">
        <v>4</v>
      </c>
      <c r="S34" s="8"/>
      <c r="T34" s="8">
        <v>7</v>
      </c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G34">
        <f t="shared" si="2"/>
        <v>0.1</v>
      </c>
    </row>
    <row r="35" spans="1:33" x14ac:dyDescent="0.25">
      <c r="A35" t="s">
        <v>30</v>
      </c>
      <c r="B35" s="6" t="s">
        <v>31</v>
      </c>
      <c r="C35" s="3">
        <f>R35+S35+T35</f>
        <v>3</v>
      </c>
      <c r="D35" s="3">
        <f t="shared" si="18"/>
        <v>0</v>
      </c>
      <c r="E35" s="3">
        <f t="shared" si="28"/>
        <v>0</v>
      </c>
      <c r="F35" s="3"/>
      <c r="G35" s="3"/>
      <c r="H35" s="3"/>
      <c r="I35" s="3">
        <f t="shared" si="19"/>
        <v>0</v>
      </c>
      <c r="J35" s="3">
        <f t="shared" si="20"/>
        <v>0</v>
      </c>
      <c r="K35" s="3">
        <f t="shared" si="21"/>
        <v>0</v>
      </c>
      <c r="L35" s="3">
        <f t="shared" si="22"/>
        <v>0</v>
      </c>
      <c r="M35">
        <v>0.1</v>
      </c>
      <c r="N35">
        <f>(C35*$C$2+D35*$D$2+E35*$E$2+F35*$F$2+G35*$G$2+H35*$H$2+I35*$I$2+J35*$J$2+K35*$K$2+L35*$L$2)/1000</f>
        <v>4.8300000000000003E-2</v>
      </c>
      <c r="O35">
        <f>M35*N35</f>
        <v>4.830000000000001E-3</v>
      </c>
      <c r="P35" s="4">
        <f>O35/$C$1</f>
        <v>3.7153846153846162E-4</v>
      </c>
      <c r="Q35" s="9"/>
      <c r="R35" s="8"/>
      <c r="S35" s="8"/>
      <c r="T35" s="8">
        <v>3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G35">
        <f t="shared" si="2"/>
        <v>0</v>
      </c>
    </row>
    <row r="36" spans="1:33" x14ac:dyDescent="0.25">
      <c r="B36" s="6" t="s">
        <v>32</v>
      </c>
      <c r="C36" s="3">
        <f>R36+S36+T36</f>
        <v>0</v>
      </c>
      <c r="D36" s="3">
        <f t="shared" si="18"/>
        <v>0</v>
      </c>
      <c r="E36" s="3">
        <f t="shared" si="28"/>
        <v>1</v>
      </c>
      <c r="F36" s="3"/>
      <c r="G36" s="3"/>
      <c r="H36" s="3"/>
      <c r="I36" s="3">
        <f t="shared" si="19"/>
        <v>0</v>
      </c>
      <c r="J36" s="3">
        <f t="shared" si="20"/>
        <v>0</v>
      </c>
      <c r="K36" s="3">
        <f t="shared" si="21"/>
        <v>0</v>
      </c>
      <c r="L36" s="3">
        <f t="shared" si="22"/>
        <v>0</v>
      </c>
      <c r="N36">
        <f>(C36*$C$2+D36*$D$2+E36*$E$2+F36*$F$2+G36*$G$2+H36*$H$2+I36*$I$2+J36*$J$2+K36*$K$2+L36*$L$2)/1000</f>
        <v>6.3899999999999998E-3</v>
      </c>
      <c r="O36">
        <f>M36*N36</f>
        <v>0</v>
      </c>
      <c r="P36" s="4">
        <f>O36/$C$1</f>
        <v>0</v>
      </c>
      <c r="Q36" s="9"/>
      <c r="R36" s="8"/>
      <c r="S36" s="8"/>
      <c r="T36" s="8"/>
      <c r="U36" s="8"/>
      <c r="V36" s="8"/>
      <c r="W36" s="8"/>
      <c r="X36" s="8"/>
      <c r="Y36" s="8">
        <v>1</v>
      </c>
      <c r="Z36" s="8"/>
      <c r="AA36" s="8"/>
      <c r="AB36" s="8"/>
      <c r="AC36" s="8"/>
      <c r="AD36" s="8"/>
      <c r="AE36" s="8"/>
      <c r="AG36">
        <f t="shared" si="2"/>
        <v>0</v>
      </c>
    </row>
    <row r="37" spans="1:33" x14ac:dyDescent="0.25">
      <c r="B37" s="6"/>
      <c r="C37" s="3"/>
      <c r="D37" s="3"/>
      <c r="E37" s="3"/>
      <c r="F37" s="3"/>
      <c r="G37" s="3"/>
      <c r="H37" s="3"/>
      <c r="I37" s="3"/>
      <c r="J37" s="3"/>
      <c r="K37" s="3"/>
      <c r="L37" s="3"/>
      <c r="Q37" s="9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G37">
        <f t="shared" si="2"/>
        <v>0</v>
      </c>
    </row>
    <row r="38" spans="1:33" x14ac:dyDescent="0.25">
      <c r="B38" s="10" t="s">
        <v>60</v>
      </c>
      <c r="C38" s="3"/>
      <c r="D38" s="3"/>
      <c r="E38" s="3"/>
      <c r="F38" s="3"/>
      <c r="G38" s="3"/>
      <c r="H38" s="3"/>
      <c r="I38" s="3"/>
      <c r="J38" s="3"/>
      <c r="K38" s="3"/>
      <c r="L38" s="3"/>
      <c r="Q38" s="9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G38">
        <f t="shared" si="2"/>
        <v>0</v>
      </c>
    </row>
    <row r="39" spans="1:33" x14ac:dyDescent="0.25">
      <c r="A39" t="s">
        <v>50</v>
      </c>
      <c r="B39" s="6" t="s">
        <v>49</v>
      </c>
      <c r="C39" s="3">
        <f t="shared" ref="C39:C46" si="29">R39+S39+T39</f>
        <v>8</v>
      </c>
      <c r="D39" s="3">
        <f t="shared" ref="D39:D46" si="30">U39+V39+W39</f>
        <v>6</v>
      </c>
      <c r="E39" s="3">
        <f t="shared" ref="E39:E46" si="31">X39+Y39+Z39</f>
        <v>0</v>
      </c>
      <c r="F39" s="3"/>
      <c r="G39" s="3"/>
      <c r="H39" s="3"/>
      <c r="I39" s="3">
        <f t="shared" ref="I39:I46" si="32">AA39</f>
        <v>0</v>
      </c>
      <c r="J39" s="3">
        <f t="shared" ref="J39:J46" si="33">AB39</f>
        <v>0</v>
      </c>
      <c r="K39" s="3">
        <f t="shared" ref="K39:K46" si="34">AC39</f>
        <v>0</v>
      </c>
      <c r="L39" s="3">
        <f t="shared" ref="L39:L46" si="35">AD39+AE39</f>
        <v>0</v>
      </c>
      <c r="M39">
        <v>0.1</v>
      </c>
      <c r="N39">
        <f t="shared" ref="N39:N52" si="36">(C39*$C$2+D39*$D$2+E39*$E$2+F39*$F$2+G39*$G$2+H39*$H$2+I39*$I$2+J39*$J$2+K39*$K$2+L39*$L$2)/1000</f>
        <v>0.19</v>
      </c>
      <c r="O39">
        <f t="shared" ref="O39:O52" si="37">M39*N39</f>
        <v>1.9000000000000003E-2</v>
      </c>
      <c r="P39" s="4">
        <f t="shared" ref="P39:P59" si="38">O39/$C$1</f>
        <v>1.4615384615384618E-3</v>
      </c>
      <c r="Q39" s="9">
        <v>1</v>
      </c>
      <c r="R39" s="8">
        <v>4</v>
      </c>
      <c r="S39" s="8"/>
      <c r="T39" s="8">
        <v>4</v>
      </c>
      <c r="U39" s="8"/>
      <c r="V39" s="8"/>
      <c r="W39" s="12">
        <v>6</v>
      </c>
      <c r="X39" s="8"/>
      <c r="Y39" s="8"/>
      <c r="Z39" s="8"/>
      <c r="AA39" s="8"/>
      <c r="AB39" s="8"/>
      <c r="AC39" s="8"/>
      <c r="AD39" s="8"/>
      <c r="AE39" s="8"/>
      <c r="AG39">
        <f t="shared" si="2"/>
        <v>0.1</v>
      </c>
    </row>
    <row r="40" spans="1:33" x14ac:dyDescent="0.25">
      <c r="A40" t="s">
        <v>51</v>
      </c>
      <c r="B40" s="6" t="s">
        <v>52</v>
      </c>
      <c r="C40" s="3">
        <f t="shared" si="29"/>
        <v>5</v>
      </c>
      <c r="D40" s="3">
        <f t="shared" si="30"/>
        <v>0</v>
      </c>
      <c r="E40" s="3">
        <f t="shared" si="31"/>
        <v>0</v>
      </c>
      <c r="F40" s="3"/>
      <c r="G40" s="3"/>
      <c r="H40" s="3"/>
      <c r="I40" s="3">
        <f t="shared" si="32"/>
        <v>0</v>
      </c>
      <c r="J40" s="3">
        <f t="shared" si="33"/>
        <v>0</v>
      </c>
      <c r="K40" s="3">
        <f t="shared" si="34"/>
        <v>0</v>
      </c>
      <c r="L40" s="3">
        <f t="shared" si="35"/>
        <v>0</v>
      </c>
      <c r="M40">
        <v>0</v>
      </c>
      <c r="N40">
        <f t="shared" si="36"/>
        <v>8.0500000000000002E-2</v>
      </c>
      <c r="O40">
        <f t="shared" si="37"/>
        <v>0</v>
      </c>
      <c r="P40" s="4">
        <f t="shared" si="38"/>
        <v>0</v>
      </c>
      <c r="Q40" s="9">
        <v>1</v>
      </c>
      <c r="R40" s="8">
        <v>4</v>
      </c>
      <c r="S40" s="8">
        <v>1</v>
      </c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G40">
        <f t="shared" si="2"/>
        <v>0</v>
      </c>
    </row>
    <row r="41" spans="1:33" x14ac:dyDescent="0.25">
      <c r="A41" t="s">
        <v>53</v>
      </c>
      <c r="B41" s="6" t="s">
        <v>54</v>
      </c>
      <c r="C41" s="3">
        <f t="shared" si="29"/>
        <v>5</v>
      </c>
      <c r="D41" s="3">
        <f t="shared" si="30"/>
        <v>0</v>
      </c>
      <c r="E41" s="3">
        <f t="shared" si="31"/>
        <v>0</v>
      </c>
      <c r="F41" s="3"/>
      <c r="G41" s="3"/>
      <c r="H41" s="3"/>
      <c r="I41" s="3">
        <f t="shared" si="32"/>
        <v>0</v>
      </c>
      <c r="J41" s="3">
        <f t="shared" si="33"/>
        <v>0</v>
      </c>
      <c r="K41" s="3">
        <f t="shared" si="34"/>
        <v>0</v>
      </c>
      <c r="L41" s="3">
        <f t="shared" si="35"/>
        <v>0</v>
      </c>
      <c r="M41">
        <v>0.11</v>
      </c>
      <c r="N41">
        <f t="shared" si="36"/>
        <v>8.0500000000000002E-2</v>
      </c>
      <c r="O41">
        <f t="shared" si="37"/>
        <v>8.855E-3</v>
      </c>
      <c r="P41" s="4">
        <f t="shared" si="38"/>
        <v>6.811538461538462E-4</v>
      </c>
      <c r="Q41" s="9">
        <v>1</v>
      </c>
      <c r="R41" s="8">
        <v>4</v>
      </c>
      <c r="S41" s="8">
        <v>1</v>
      </c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G41">
        <f t="shared" si="2"/>
        <v>0.11</v>
      </c>
    </row>
    <row r="42" spans="1:33" x14ac:dyDescent="0.25">
      <c r="A42" t="s">
        <v>56</v>
      </c>
      <c r="B42" s="6" t="s">
        <v>55</v>
      </c>
      <c r="C42" s="3">
        <f t="shared" si="29"/>
        <v>5</v>
      </c>
      <c r="D42" s="3">
        <f t="shared" si="30"/>
        <v>0</v>
      </c>
      <c r="E42" s="3">
        <f t="shared" si="31"/>
        <v>0</v>
      </c>
      <c r="F42" s="3"/>
      <c r="G42" s="3"/>
      <c r="H42" s="3"/>
      <c r="I42" s="3">
        <f t="shared" si="32"/>
        <v>0</v>
      </c>
      <c r="J42" s="3">
        <f t="shared" si="33"/>
        <v>0</v>
      </c>
      <c r="K42" s="3">
        <f t="shared" si="34"/>
        <v>0</v>
      </c>
      <c r="L42" s="3">
        <f t="shared" si="35"/>
        <v>0</v>
      </c>
      <c r="M42">
        <v>0.32</v>
      </c>
      <c r="N42">
        <f t="shared" si="36"/>
        <v>8.0500000000000002E-2</v>
      </c>
      <c r="O42">
        <f t="shared" si="37"/>
        <v>2.5760000000000002E-2</v>
      </c>
      <c r="P42" s="4">
        <f t="shared" si="38"/>
        <v>1.9815384615384617E-3</v>
      </c>
      <c r="Q42" s="9">
        <v>1</v>
      </c>
      <c r="R42" s="8">
        <v>4</v>
      </c>
      <c r="S42" s="8">
        <v>1</v>
      </c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G42">
        <f t="shared" si="2"/>
        <v>0.32</v>
      </c>
    </row>
    <row r="43" spans="1:33" x14ac:dyDescent="0.25">
      <c r="A43" t="s">
        <v>57</v>
      </c>
      <c r="B43" s="6" t="s">
        <v>58</v>
      </c>
      <c r="C43" s="3">
        <f t="shared" si="29"/>
        <v>5</v>
      </c>
      <c r="D43" s="3">
        <f t="shared" si="30"/>
        <v>0</v>
      </c>
      <c r="E43" s="3">
        <f t="shared" si="31"/>
        <v>0</v>
      </c>
      <c r="F43" s="3"/>
      <c r="G43" s="3"/>
      <c r="H43" s="3"/>
      <c r="I43" s="3">
        <f t="shared" si="32"/>
        <v>0</v>
      </c>
      <c r="J43" s="3">
        <f t="shared" si="33"/>
        <v>0</v>
      </c>
      <c r="K43" s="3">
        <f t="shared" si="34"/>
        <v>0</v>
      </c>
      <c r="L43" s="3">
        <f t="shared" si="35"/>
        <v>0</v>
      </c>
      <c r="M43">
        <v>0.1</v>
      </c>
      <c r="N43">
        <f t="shared" si="36"/>
        <v>8.0500000000000002E-2</v>
      </c>
      <c r="O43">
        <f t="shared" si="37"/>
        <v>8.0499999999999999E-3</v>
      </c>
      <c r="P43" s="4">
        <f t="shared" si="38"/>
        <v>6.1923076923076927E-4</v>
      </c>
      <c r="Q43" s="9">
        <v>1</v>
      </c>
      <c r="R43" s="8">
        <v>4</v>
      </c>
      <c r="S43" s="8">
        <v>1</v>
      </c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G43">
        <f t="shared" si="2"/>
        <v>0.1</v>
      </c>
    </row>
    <row r="44" spans="1:33" x14ac:dyDescent="0.25">
      <c r="B44" s="10"/>
      <c r="C44" s="3"/>
      <c r="D44" s="3"/>
      <c r="E44" s="3"/>
      <c r="F44" s="3"/>
      <c r="G44" s="3"/>
      <c r="H44" s="3"/>
      <c r="I44" s="3"/>
      <c r="J44" s="3"/>
      <c r="K44" s="3"/>
      <c r="L44" s="3"/>
      <c r="Q44" s="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G44">
        <f t="shared" si="2"/>
        <v>0</v>
      </c>
    </row>
    <row r="45" spans="1:33" x14ac:dyDescent="0.25">
      <c r="B45" s="10" t="s">
        <v>59</v>
      </c>
      <c r="C45" s="3"/>
      <c r="D45" s="3"/>
      <c r="E45" s="3"/>
      <c r="F45" s="3"/>
      <c r="G45" s="3"/>
      <c r="H45" s="3"/>
      <c r="I45" s="3"/>
      <c r="J45" s="3"/>
      <c r="K45" s="3"/>
      <c r="L45" s="3"/>
      <c r="Q45" s="9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G45">
        <f t="shared" si="2"/>
        <v>0</v>
      </c>
    </row>
    <row r="46" spans="1:33" x14ac:dyDescent="0.25">
      <c r="A46" t="s">
        <v>62</v>
      </c>
      <c r="B46" s="14" t="s">
        <v>61</v>
      </c>
      <c r="C46" s="3">
        <f t="shared" si="29"/>
        <v>5</v>
      </c>
      <c r="D46" s="3">
        <f t="shared" si="30"/>
        <v>0</v>
      </c>
      <c r="E46" s="3">
        <f t="shared" si="31"/>
        <v>0</v>
      </c>
      <c r="F46" s="3"/>
      <c r="G46" s="3"/>
      <c r="H46" s="3"/>
      <c r="I46" s="3">
        <f t="shared" si="32"/>
        <v>0</v>
      </c>
      <c r="J46" s="3">
        <f t="shared" si="33"/>
        <v>0</v>
      </c>
      <c r="K46" s="3">
        <f t="shared" si="34"/>
        <v>0</v>
      </c>
      <c r="L46" s="3">
        <f t="shared" si="35"/>
        <v>0</v>
      </c>
      <c r="M46">
        <v>0.5</v>
      </c>
      <c r="N46">
        <f t="shared" si="36"/>
        <v>8.0500000000000002E-2</v>
      </c>
      <c r="O46">
        <f t="shared" si="37"/>
        <v>4.0250000000000001E-2</v>
      </c>
      <c r="P46" s="4">
        <f t="shared" si="38"/>
        <v>3.0961538461538461E-3</v>
      </c>
      <c r="Q46" s="9">
        <v>1</v>
      </c>
      <c r="R46" s="8">
        <v>4</v>
      </c>
      <c r="S46" s="8">
        <v>1</v>
      </c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G46">
        <f t="shared" si="2"/>
        <v>0.5</v>
      </c>
    </row>
    <row r="47" spans="1:33" x14ac:dyDescent="0.25">
      <c r="A47" t="s">
        <v>79</v>
      </c>
      <c r="B47" s="6" t="s">
        <v>63</v>
      </c>
      <c r="C47" s="3">
        <f t="shared" ref="C47" si="39">R47+S47+T47</f>
        <v>4</v>
      </c>
      <c r="D47" s="3">
        <f t="shared" ref="D47" si="40">U47+V47+W47</f>
        <v>9</v>
      </c>
      <c r="E47" s="3">
        <f t="shared" ref="E47" si="41">X47+Y47+Z47</f>
        <v>0</v>
      </c>
      <c r="F47" s="3"/>
      <c r="G47" s="3"/>
      <c r="H47" s="3"/>
      <c r="I47" s="3">
        <f t="shared" ref="I47" si="42">AA47</f>
        <v>0</v>
      </c>
      <c r="J47" s="3">
        <f t="shared" ref="J47" si="43">AB47</f>
        <v>0</v>
      </c>
      <c r="K47" s="3">
        <f t="shared" ref="K47" si="44">AC47</f>
        <v>0</v>
      </c>
      <c r="L47" s="3">
        <f t="shared" ref="L47" si="45">AD47+AE47</f>
        <v>0</v>
      </c>
      <c r="M47">
        <v>0.1</v>
      </c>
      <c r="N47">
        <f t="shared" si="36"/>
        <v>0.15619999999999998</v>
      </c>
      <c r="O47">
        <f t="shared" si="37"/>
        <v>1.5619999999999998E-2</v>
      </c>
      <c r="P47" s="4">
        <f t="shared" si="38"/>
        <v>1.2015384615384614E-3</v>
      </c>
      <c r="Q47" s="9">
        <v>1</v>
      </c>
      <c r="R47" s="8">
        <v>4</v>
      </c>
      <c r="S47" s="8"/>
      <c r="T47" s="8"/>
      <c r="U47" s="8"/>
      <c r="V47" s="8"/>
      <c r="W47" s="12">
        <v>9</v>
      </c>
      <c r="X47" s="8"/>
      <c r="Y47" s="8"/>
      <c r="Z47" s="8"/>
      <c r="AA47" s="8"/>
      <c r="AB47" s="8"/>
      <c r="AC47" s="8"/>
      <c r="AD47" s="8"/>
      <c r="AE47" s="8"/>
      <c r="AG47">
        <f t="shared" si="2"/>
        <v>0.1</v>
      </c>
    </row>
    <row r="48" spans="1:33" x14ac:dyDescent="0.25">
      <c r="A48" t="s">
        <v>65</v>
      </c>
      <c r="B48" s="6" t="s">
        <v>64</v>
      </c>
      <c r="C48" s="3">
        <f>R48+S48+T48</f>
        <v>6</v>
      </c>
      <c r="D48" s="3">
        <f t="shared" si="18"/>
        <v>0</v>
      </c>
      <c r="E48" s="3">
        <f t="shared" si="28"/>
        <v>0</v>
      </c>
      <c r="F48" s="3"/>
      <c r="G48" s="3"/>
      <c r="H48" s="3"/>
      <c r="I48" s="3">
        <f t="shared" si="19"/>
        <v>0</v>
      </c>
      <c r="J48" s="3">
        <f t="shared" si="20"/>
        <v>0</v>
      </c>
      <c r="K48" s="3">
        <f t="shared" si="21"/>
        <v>0</v>
      </c>
      <c r="L48" s="3">
        <f t="shared" si="22"/>
        <v>0</v>
      </c>
      <c r="M48">
        <v>0.8</v>
      </c>
      <c r="N48">
        <f t="shared" si="36"/>
        <v>9.6600000000000005E-2</v>
      </c>
      <c r="O48">
        <f t="shared" si="37"/>
        <v>7.7280000000000015E-2</v>
      </c>
      <c r="P48" s="4">
        <f t="shared" si="38"/>
        <v>5.9446153846153859E-3</v>
      </c>
      <c r="Q48" s="9">
        <v>1</v>
      </c>
      <c r="R48" s="8">
        <v>4</v>
      </c>
      <c r="S48" s="8">
        <v>1</v>
      </c>
      <c r="T48" s="8">
        <v>1</v>
      </c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G48">
        <f t="shared" si="2"/>
        <v>0.8</v>
      </c>
    </row>
    <row r="49" spans="1:33" x14ac:dyDescent="0.25">
      <c r="B49" s="6"/>
      <c r="C49" s="3"/>
      <c r="D49" s="3"/>
      <c r="E49" s="3"/>
      <c r="F49" s="3"/>
      <c r="G49" s="3"/>
      <c r="H49" s="3"/>
      <c r="I49" s="3"/>
      <c r="J49" s="3"/>
      <c r="K49" s="3"/>
      <c r="L49" s="3"/>
      <c r="Q49" s="9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>
        <f t="shared" si="2"/>
        <v>0</v>
      </c>
    </row>
    <row r="50" spans="1:33" x14ac:dyDescent="0.25">
      <c r="B50" s="10" t="s">
        <v>66</v>
      </c>
      <c r="C50" s="3"/>
      <c r="D50" s="3"/>
      <c r="E50" s="3"/>
      <c r="F50" s="3"/>
      <c r="G50" s="3"/>
      <c r="H50" s="3"/>
      <c r="I50" s="3"/>
      <c r="J50" s="3"/>
      <c r="K50" s="3"/>
      <c r="L50" s="3"/>
      <c r="Q50" s="9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G50">
        <f t="shared" si="2"/>
        <v>0</v>
      </c>
    </row>
    <row r="51" spans="1:33" x14ac:dyDescent="0.25">
      <c r="A51" t="s">
        <v>67</v>
      </c>
      <c r="B51" t="s">
        <v>4</v>
      </c>
      <c r="C51" s="3">
        <f t="shared" ref="C51:C59" si="46">R51+S51+T51</f>
        <v>0</v>
      </c>
      <c r="D51" s="3">
        <f t="shared" ref="D51:D59" si="47">U51+V51+W51</f>
        <v>23</v>
      </c>
      <c r="E51" s="3">
        <f t="shared" ref="E51:E59" si="48">X51+Y51+Z51</f>
        <v>0</v>
      </c>
      <c r="F51" s="3"/>
      <c r="G51" s="3"/>
      <c r="H51" s="3"/>
      <c r="I51" s="3">
        <f t="shared" ref="I51:I59" si="49">AA51</f>
        <v>0</v>
      </c>
      <c r="J51" s="3">
        <f t="shared" ref="J51:J59" si="50">AB51</f>
        <v>0</v>
      </c>
      <c r="K51" s="3">
        <f t="shared" ref="K51:K59" si="51">AC51</f>
        <v>0</v>
      </c>
      <c r="L51" s="3">
        <f t="shared" ref="L51:L59" si="52">AD51+AE51</f>
        <v>0</v>
      </c>
      <c r="M51">
        <v>0.75</v>
      </c>
      <c r="N51">
        <f t="shared" si="36"/>
        <v>0.2346</v>
      </c>
      <c r="O51">
        <f t="shared" si="37"/>
        <v>0.17595</v>
      </c>
      <c r="P51" s="4">
        <f t="shared" si="38"/>
        <v>1.3534615384615385E-2</v>
      </c>
      <c r="Q51" s="9">
        <v>1</v>
      </c>
      <c r="R51" s="8"/>
      <c r="S51" s="8"/>
      <c r="T51" s="8"/>
      <c r="U51" s="8">
        <v>4</v>
      </c>
      <c r="V51" s="8"/>
      <c r="W51" s="8">
        <v>19</v>
      </c>
      <c r="X51" s="8"/>
      <c r="Y51" s="8"/>
      <c r="Z51" s="8"/>
      <c r="AA51" s="8"/>
      <c r="AB51" s="8"/>
      <c r="AC51" s="8"/>
      <c r="AD51" s="8"/>
      <c r="AE51" s="8"/>
      <c r="AG51">
        <f t="shared" si="2"/>
        <v>0.75</v>
      </c>
    </row>
    <row r="52" spans="1:33" x14ac:dyDescent="0.25">
      <c r="A52" t="s">
        <v>68</v>
      </c>
      <c r="B52" t="s">
        <v>69</v>
      </c>
      <c r="C52" s="3">
        <f t="shared" si="46"/>
        <v>0</v>
      </c>
      <c r="D52" s="3">
        <f t="shared" si="47"/>
        <v>23</v>
      </c>
      <c r="E52" s="3">
        <f t="shared" si="48"/>
        <v>0</v>
      </c>
      <c r="F52" s="3"/>
      <c r="G52" s="3"/>
      <c r="H52" s="3"/>
      <c r="I52" s="3">
        <f t="shared" si="49"/>
        <v>0</v>
      </c>
      <c r="J52" s="3">
        <f t="shared" si="50"/>
        <v>0</v>
      </c>
      <c r="K52" s="3">
        <f t="shared" si="51"/>
        <v>0</v>
      </c>
      <c r="L52" s="3">
        <f t="shared" si="52"/>
        <v>0</v>
      </c>
      <c r="M52">
        <v>3.3</v>
      </c>
      <c r="N52">
        <f t="shared" si="36"/>
        <v>0.2346</v>
      </c>
      <c r="O52">
        <f t="shared" si="37"/>
        <v>0.77417999999999998</v>
      </c>
      <c r="P52" s="4">
        <f t="shared" si="38"/>
        <v>5.9552307692307689E-2</v>
      </c>
      <c r="Q52" s="9">
        <v>1</v>
      </c>
      <c r="R52" s="8"/>
      <c r="S52" s="8"/>
      <c r="T52" s="8"/>
      <c r="U52" s="12">
        <v>4</v>
      </c>
      <c r="V52" s="8"/>
      <c r="W52" s="8">
        <v>19</v>
      </c>
      <c r="X52" s="8"/>
      <c r="Y52" s="8"/>
      <c r="Z52" s="8"/>
      <c r="AA52" s="8"/>
      <c r="AB52" s="8"/>
      <c r="AC52" s="8"/>
      <c r="AD52" s="8"/>
      <c r="AE52" s="8"/>
      <c r="AG52">
        <f t="shared" si="2"/>
        <v>3.3</v>
      </c>
    </row>
    <row r="53" spans="1:33" x14ac:dyDescent="0.25">
      <c r="A53" t="s">
        <v>80</v>
      </c>
      <c r="B53" s="6" t="s">
        <v>77</v>
      </c>
      <c r="C53" s="3">
        <f t="shared" ref="C53" si="53">R53+S53+T53</f>
        <v>8</v>
      </c>
      <c r="D53" s="3">
        <f t="shared" ref="D53" si="54">U53+V53+W53</f>
        <v>0</v>
      </c>
      <c r="E53" s="3">
        <f t="shared" ref="E53" si="55">X53+Y53+Z53</f>
        <v>0</v>
      </c>
      <c r="F53" s="3"/>
      <c r="G53" s="3"/>
      <c r="H53" s="3"/>
      <c r="I53" s="3">
        <f t="shared" ref="I53" si="56">AA53</f>
        <v>0</v>
      </c>
      <c r="J53" s="3">
        <f t="shared" ref="J53" si="57">AB53</f>
        <v>0</v>
      </c>
      <c r="K53" s="3">
        <f t="shared" ref="K53" si="58">AC53</f>
        <v>0</v>
      </c>
      <c r="L53" s="3">
        <f t="shared" ref="L53" si="59">AD53+AE53</f>
        <v>0</v>
      </c>
      <c r="M53">
        <v>1</v>
      </c>
      <c r="N53">
        <f t="shared" ref="N53" si="60">(C53*$C$2+D53*$D$2+E53*$E$2+F53*$F$2+G53*$G$2+H53*$H$2+I53*$I$2+J53*$J$2+K53*$K$2+L53*$L$2)/1000</f>
        <v>0.1288</v>
      </c>
      <c r="O53">
        <f t="shared" ref="O53" si="61">M53*N53</f>
        <v>0.1288</v>
      </c>
      <c r="P53" s="4">
        <f t="shared" ref="P53" si="62">O53/$C$1</f>
        <v>9.9076923076923083E-3</v>
      </c>
      <c r="Q53" s="9">
        <v>1</v>
      </c>
      <c r="R53" s="8">
        <v>4</v>
      </c>
      <c r="S53" s="8">
        <v>2</v>
      </c>
      <c r="T53" s="8">
        <v>2</v>
      </c>
      <c r="U53" s="26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1:33" x14ac:dyDescent="0.25">
      <c r="C54" s="3"/>
      <c r="D54" s="3"/>
      <c r="E54" s="3"/>
      <c r="F54" s="3"/>
      <c r="G54" s="3"/>
      <c r="H54" s="3"/>
      <c r="I54" s="3"/>
      <c r="J54" s="3"/>
      <c r="K54" s="3"/>
      <c r="L54" s="3"/>
      <c r="Q54" s="9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G54">
        <f t="shared" si="2"/>
        <v>0</v>
      </c>
    </row>
    <row r="55" spans="1:33" x14ac:dyDescent="0.25">
      <c r="B55" s="10" t="s">
        <v>72</v>
      </c>
      <c r="C55" s="3"/>
      <c r="D55" s="3"/>
      <c r="E55" s="3"/>
      <c r="F55" s="3"/>
      <c r="G55" s="3"/>
      <c r="H55" s="3"/>
      <c r="I55" s="3"/>
      <c r="J55" s="3"/>
      <c r="K55" s="3"/>
      <c r="L55" s="3"/>
      <c r="Q55" s="9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G55">
        <f t="shared" si="2"/>
        <v>0</v>
      </c>
    </row>
    <row r="56" spans="1:33" x14ac:dyDescent="0.25">
      <c r="B56" t="s">
        <v>73</v>
      </c>
      <c r="C56" s="3">
        <f t="shared" si="46"/>
        <v>0</v>
      </c>
      <c r="D56" s="3">
        <f t="shared" si="47"/>
        <v>0</v>
      </c>
      <c r="E56" s="3">
        <f t="shared" si="48"/>
        <v>0</v>
      </c>
      <c r="F56" s="3"/>
      <c r="G56" s="3"/>
      <c r="H56" s="3"/>
      <c r="I56" s="3">
        <f t="shared" si="49"/>
        <v>0</v>
      </c>
      <c r="J56" s="3">
        <f t="shared" si="50"/>
        <v>0</v>
      </c>
      <c r="K56" s="3">
        <f t="shared" si="51"/>
        <v>0</v>
      </c>
      <c r="L56" s="3">
        <f t="shared" si="52"/>
        <v>0</v>
      </c>
      <c r="M56">
        <v>1.9</v>
      </c>
      <c r="N56">
        <f t="shared" ref="N56:N59" si="63">(C56*$C$2+D56*$D$2+E56*$E$2+F56*$F$2+G56*$G$2+H56*$H$2+I56*$I$2+J56*$J$2+K56*$K$2+L56*$L$2)/1000</f>
        <v>0</v>
      </c>
      <c r="O56">
        <f t="shared" ref="O56:O59" si="64">M56*N56</f>
        <v>0</v>
      </c>
      <c r="P56" s="4">
        <f t="shared" si="38"/>
        <v>0</v>
      </c>
      <c r="Q56" s="9">
        <v>1</v>
      </c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G56">
        <f t="shared" si="2"/>
        <v>1.9</v>
      </c>
    </row>
    <row r="57" spans="1:33" x14ac:dyDescent="0.25">
      <c r="B57" t="s">
        <v>74</v>
      </c>
      <c r="C57" s="3">
        <f t="shared" si="46"/>
        <v>0</v>
      </c>
      <c r="D57" s="3">
        <f t="shared" si="47"/>
        <v>0</v>
      </c>
      <c r="E57" s="3">
        <f t="shared" si="48"/>
        <v>0</v>
      </c>
      <c r="F57" s="3"/>
      <c r="G57" s="3"/>
      <c r="H57" s="3"/>
      <c r="I57" s="3">
        <f t="shared" si="49"/>
        <v>0</v>
      </c>
      <c r="J57" s="3">
        <f t="shared" si="50"/>
        <v>0</v>
      </c>
      <c r="K57" s="3">
        <f t="shared" si="51"/>
        <v>0</v>
      </c>
      <c r="L57" s="3">
        <f t="shared" si="52"/>
        <v>0</v>
      </c>
      <c r="M57">
        <v>2</v>
      </c>
      <c r="N57">
        <f t="shared" si="63"/>
        <v>0</v>
      </c>
      <c r="O57">
        <f t="shared" si="64"/>
        <v>0</v>
      </c>
      <c r="P57" s="4">
        <f t="shared" si="38"/>
        <v>0</v>
      </c>
      <c r="Q57" s="9">
        <v>1</v>
      </c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G57">
        <f t="shared" si="2"/>
        <v>2</v>
      </c>
    </row>
    <row r="58" spans="1:33" x14ac:dyDescent="0.25">
      <c r="B58" t="s">
        <v>70</v>
      </c>
      <c r="C58" s="3">
        <f t="shared" si="46"/>
        <v>0</v>
      </c>
      <c r="D58" s="3">
        <f t="shared" si="47"/>
        <v>0</v>
      </c>
      <c r="E58" s="3">
        <f t="shared" si="48"/>
        <v>0</v>
      </c>
      <c r="F58" s="3"/>
      <c r="G58" s="3"/>
      <c r="H58" s="3"/>
      <c r="I58" s="3">
        <f t="shared" si="49"/>
        <v>0</v>
      </c>
      <c r="J58" s="3">
        <f t="shared" si="50"/>
        <v>0</v>
      </c>
      <c r="K58" s="3">
        <f t="shared" si="51"/>
        <v>0</v>
      </c>
      <c r="L58" s="3">
        <f t="shared" si="52"/>
        <v>0</v>
      </c>
      <c r="M58">
        <v>2.6</v>
      </c>
      <c r="N58">
        <f t="shared" si="63"/>
        <v>0</v>
      </c>
      <c r="O58">
        <f t="shared" si="64"/>
        <v>0</v>
      </c>
      <c r="P58" s="4">
        <f t="shared" si="38"/>
        <v>0</v>
      </c>
      <c r="Q58" s="9">
        <v>1</v>
      </c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G58">
        <f t="shared" si="2"/>
        <v>2.6</v>
      </c>
    </row>
    <row r="59" spans="1:33" x14ac:dyDescent="0.25">
      <c r="B59" t="s">
        <v>71</v>
      </c>
      <c r="C59" s="3">
        <f t="shared" si="46"/>
        <v>0</v>
      </c>
      <c r="D59" s="3">
        <f t="shared" si="47"/>
        <v>0</v>
      </c>
      <c r="E59" s="3">
        <f t="shared" si="48"/>
        <v>0</v>
      </c>
      <c r="F59" s="3"/>
      <c r="G59" s="3"/>
      <c r="H59" s="3"/>
      <c r="I59" s="3">
        <f t="shared" si="49"/>
        <v>0</v>
      </c>
      <c r="J59" s="3">
        <f t="shared" si="50"/>
        <v>0</v>
      </c>
      <c r="K59" s="3">
        <f t="shared" si="51"/>
        <v>0</v>
      </c>
      <c r="L59" s="3">
        <f t="shared" si="52"/>
        <v>0</v>
      </c>
      <c r="M59">
        <v>0.1</v>
      </c>
      <c r="N59">
        <f t="shared" si="63"/>
        <v>0</v>
      </c>
      <c r="O59">
        <f t="shared" si="64"/>
        <v>0</v>
      </c>
      <c r="P59" s="4">
        <f t="shared" si="38"/>
        <v>0</v>
      </c>
      <c r="Q59" s="9">
        <v>1</v>
      </c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G59">
        <f t="shared" si="2"/>
        <v>0.1</v>
      </c>
    </row>
    <row r="60" spans="1:33" x14ac:dyDescent="0.25"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1:33" x14ac:dyDescent="0.25"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1:33" x14ac:dyDescent="0.25"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3" x14ac:dyDescent="0.25"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1:33" x14ac:dyDescent="0.25"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18:31" x14ac:dyDescent="0.25"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8:31" x14ac:dyDescent="0.25"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18:31" x14ac:dyDescent="0.25"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18:31" x14ac:dyDescent="0.25"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18:31" x14ac:dyDescent="0.25"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18:31" x14ac:dyDescent="0.25"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8:31" x14ac:dyDescent="0.25"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18:31" x14ac:dyDescent="0.25"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18:31" x14ac:dyDescent="0.25"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8:31" x14ac:dyDescent="0.25"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18:31" x14ac:dyDescent="0.25"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18:31" x14ac:dyDescent="0.25"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18:31" x14ac:dyDescent="0.25"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18:31" x14ac:dyDescent="0.25"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8:31" x14ac:dyDescent="0.25"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spans="18:31" x14ac:dyDescent="0.25"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</row>
    <row r="81" spans="18:31" x14ac:dyDescent="0.25"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8:31" x14ac:dyDescent="0.25"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</row>
    <row r="83" spans="18:31" x14ac:dyDescent="0.25"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</row>
    <row r="84" spans="18:31" x14ac:dyDescent="0.25"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18:31" x14ac:dyDescent="0.25"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18:31" x14ac:dyDescent="0.25"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8:31" x14ac:dyDescent="0.25"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18:31" x14ac:dyDescent="0.25"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18:31" x14ac:dyDescent="0.25"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8:31" x14ac:dyDescent="0.25"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18:31" x14ac:dyDescent="0.25"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</sheetData>
  <mergeCells count="25">
    <mergeCell ref="A1:B1"/>
    <mergeCell ref="A2:B2"/>
    <mergeCell ref="D1:G1"/>
    <mergeCell ref="O2:Q2"/>
    <mergeCell ref="AB3:AB4"/>
    <mergeCell ref="A3:B3"/>
    <mergeCell ref="R3:R4"/>
    <mergeCell ref="S3:S4"/>
    <mergeCell ref="T3:T4"/>
    <mergeCell ref="U3:U4"/>
    <mergeCell ref="Q3:Q4"/>
    <mergeCell ref="C4:L4"/>
    <mergeCell ref="M3:M4"/>
    <mergeCell ref="N3:N4"/>
    <mergeCell ref="O3:O4"/>
    <mergeCell ref="P3:P4"/>
    <mergeCell ref="AC3:AC4"/>
    <mergeCell ref="AD3:AD4"/>
    <mergeCell ref="AE3:AE4"/>
    <mergeCell ref="AA3:AA4"/>
    <mergeCell ref="V3:V4"/>
    <mergeCell ref="W3:W4"/>
    <mergeCell ref="X3:X4"/>
    <mergeCell ref="Y3:Y4"/>
    <mergeCell ref="Z3:Z4"/>
  </mergeCells>
  <conditionalFormatting sqref="Q5:Q59">
    <cfRule type="cellIs" dxfId="0" priority="1" operator="equal">
      <formula>1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fidot</dc:creator>
  <cp:lastModifiedBy>Windows User</cp:lastModifiedBy>
  <dcterms:created xsi:type="dcterms:W3CDTF">2015-06-05T18:17:20Z</dcterms:created>
  <dcterms:modified xsi:type="dcterms:W3CDTF">2019-08-11T21:44:53Z</dcterms:modified>
</cp:coreProperties>
</file>